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indhira.ozuna\Desktop\Documentos\Procesos\Impermeabilizaciòn\"/>
    </mc:Choice>
  </mc:AlternateContent>
  <xr:revisionPtr revIDLastSave="0" documentId="8_{A820EABE-49B3-49AF-A355-C6A988EAD08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Machote" sheetId="13" r:id="rId1"/>
  </sheets>
  <definedNames>
    <definedName name="_xlnm.Print_Area" localSheetId="0">Machote!$A$2:$J$119</definedName>
    <definedName name="Excel_BuiltIn_Print_Area_1" localSheetId="0">Machote!$D$1:$J$10</definedName>
    <definedName name="Excel_BuiltIn_Print_Area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13" l="1"/>
  <c r="J94" i="13" s="1"/>
  <c r="I93" i="13"/>
  <c r="J92" i="13" s="1"/>
  <c r="I91" i="13"/>
  <c r="I90" i="13"/>
  <c r="I89" i="13"/>
  <c r="I86" i="13"/>
  <c r="J85" i="13" s="1"/>
  <c r="I84" i="13"/>
  <c r="J83" i="13"/>
  <c r="I82" i="13"/>
  <c r="I81" i="13"/>
  <c r="I80" i="13"/>
  <c r="I79" i="13"/>
  <c r="I78" i="13"/>
  <c r="I75" i="13"/>
  <c r="J74" i="13" s="1"/>
  <c r="I73" i="13"/>
  <c r="J72" i="13" s="1"/>
  <c r="I71" i="13"/>
  <c r="I70" i="13"/>
  <c r="I69" i="13"/>
  <c r="I66" i="13"/>
  <c r="J65" i="13" s="1"/>
  <c r="I64" i="13"/>
  <c r="J63" i="13" s="1"/>
  <c r="I62" i="13"/>
  <c r="I61" i="13"/>
  <c r="I60" i="13"/>
  <c r="I59" i="13"/>
  <c r="I58" i="13"/>
  <c r="I55" i="13"/>
  <c r="J54" i="13" s="1"/>
  <c r="I53" i="13"/>
  <c r="J52" i="13" s="1"/>
  <c r="I51" i="13"/>
  <c r="I50" i="13"/>
  <c r="I49" i="13"/>
  <c r="I48" i="13"/>
  <c r="I47" i="13"/>
  <c r="D47" i="13"/>
  <c r="D48" i="13" s="1"/>
  <c r="D49" i="13" s="1"/>
  <c r="D50" i="13" s="1"/>
  <c r="D51" i="13" s="1"/>
  <c r="I44" i="13"/>
  <c r="J43" i="13" s="1"/>
  <c r="D44" i="13"/>
  <c r="I42" i="13"/>
  <c r="D42" i="13"/>
  <c r="J41" i="13"/>
  <c r="I40" i="13"/>
  <c r="I39" i="13"/>
  <c r="I38" i="13"/>
  <c r="I37" i="13"/>
  <c r="I36" i="13"/>
  <c r="J35" i="13" s="1"/>
  <c r="D36" i="13"/>
  <c r="D37" i="13" s="1"/>
  <c r="D38" i="13" s="1"/>
  <c r="D39" i="13" s="1"/>
  <c r="D40" i="13" s="1"/>
  <c r="I33" i="13"/>
  <c r="J32" i="13" s="1"/>
  <c r="D33" i="13"/>
  <c r="I31" i="13"/>
  <c r="J30" i="13" s="1"/>
  <c r="D31" i="13"/>
  <c r="I29" i="13"/>
  <c r="I28" i="13"/>
  <c r="I27" i="13"/>
  <c r="I26" i="13"/>
  <c r="I25" i="13"/>
  <c r="D25" i="13"/>
  <c r="D26" i="13" s="1"/>
  <c r="D27" i="13" s="1"/>
  <c r="D28" i="13" s="1"/>
  <c r="D29" i="13" s="1"/>
  <c r="I22" i="13"/>
  <c r="J21" i="13" s="1"/>
  <c r="D22" i="13"/>
  <c r="I20" i="13"/>
  <c r="J19" i="13" s="1"/>
  <c r="D20" i="13"/>
  <c r="I18" i="13"/>
  <c r="I17" i="13"/>
  <c r="I16" i="13"/>
  <c r="I15" i="13"/>
  <c r="I14" i="13"/>
  <c r="I13" i="13"/>
  <c r="D9" i="13"/>
  <c r="I5" i="13"/>
  <c r="J12" i="13" l="1"/>
  <c r="J11" i="13" s="1"/>
  <c r="J24" i="13"/>
  <c r="J46" i="13"/>
  <c r="J45" i="13" s="1"/>
  <c r="J88" i="13"/>
  <c r="J87" i="13" s="1"/>
  <c r="J76" i="13"/>
  <c r="J68" i="13"/>
  <c r="J67" i="13" s="1"/>
  <c r="J57" i="13"/>
  <c r="J56" i="13" s="1"/>
  <c r="J34" i="13"/>
  <c r="J23" i="13"/>
  <c r="J96" i="13" l="1"/>
  <c r="H98" i="13" s="1"/>
  <c r="H103" i="13" s="1"/>
  <c r="H101" i="13" l="1"/>
  <c r="H102" i="13"/>
  <c r="H99" i="13"/>
  <c r="H100" i="13"/>
  <c r="H104" i="13" l="1"/>
  <c r="H105" i="13" s="1"/>
  <c r="H107" i="13" s="1"/>
  <c r="H110" i="13" s="1"/>
</calcChain>
</file>

<file path=xl/sharedStrings.xml><?xml version="1.0" encoding="utf-8"?>
<sst xmlns="http://schemas.openxmlformats.org/spreadsheetml/2006/main" count="175" uniqueCount="61">
  <si>
    <t>PARTIDAS</t>
  </si>
  <si>
    <t>CANTIDAD</t>
  </si>
  <si>
    <t>UNIDAD</t>
  </si>
  <si>
    <t>P. U.</t>
  </si>
  <si>
    <t>VALOR</t>
  </si>
  <si>
    <t>SUB-TOTAL</t>
  </si>
  <si>
    <t>Ítem</t>
  </si>
  <si>
    <t>%</t>
  </si>
  <si>
    <t>Santo Domingo, Rep. Dominicana.</t>
  </si>
  <si>
    <t>Imprevistos</t>
  </si>
  <si>
    <t>Dirección técnica y responsabilidad</t>
  </si>
  <si>
    <t>GERENCIA DE SERVICIOS GENERALES</t>
  </si>
  <si>
    <t>Proyecto:</t>
  </si>
  <si>
    <t xml:space="preserve">  PRESUPUESTO</t>
  </si>
  <si>
    <t xml:space="preserve">Limpieza general </t>
  </si>
  <si>
    <t>Trabajos Preliminares</t>
  </si>
  <si>
    <t>M2</t>
  </si>
  <si>
    <t xml:space="preserve">Correccion y sellado de juntas, grietas,respiraderos,desagues y antepechos con cemento plasticos </t>
  </si>
  <si>
    <t>Suministro y aplicación de fino para zabaleta y nivelacion del techo</t>
  </si>
  <si>
    <t>PA</t>
  </si>
  <si>
    <t>Impermeabilizacion de techo</t>
  </si>
  <si>
    <t xml:space="preserve">Limpieza final y bote de escombros </t>
  </si>
  <si>
    <t>Remocion de membrana asfaltica existente en el techo</t>
  </si>
  <si>
    <t>Desintalacion, movimiento y reinstalacion de Tinaco, incluye accesorios de plomeria</t>
  </si>
  <si>
    <t xml:space="preserve">Desintalacion y reinstalacion de condesadora de aires acondicionados de 5 ton ,incluye reciclaje de refrigerante R-22 y materiales </t>
  </si>
  <si>
    <t>Limpieza, lavado y acondicionamiento en general del techo</t>
  </si>
  <si>
    <t xml:space="preserve"> </t>
  </si>
  <si>
    <t>Transporte</t>
  </si>
  <si>
    <t>TOTAL GENERAL</t>
  </si>
  <si>
    <t>SUBESTACION SAN PEDRO</t>
  </si>
  <si>
    <t>SUBESTACION EL SEIBO</t>
  </si>
  <si>
    <t>UD</t>
  </si>
  <si>
    <t>SubTotal</t>
  </si>
  <si>
    <t xml:space="preserve">Elaborado por: </t>
  </si>
  <si>
    <t xml:space="preserve">Aprobado por: </t>
  </si>
  <si>
    <t>________________________________________________________</t>
  </si>
  <si>
    <t>__________________________________________________________________</t>
  </si>
  <si>
    <t>Ing. Antonio Rodriguez</t>
  </si>
  <si>
    <t>Especialista de  obras civiles</t>
  </si>
  <si>
    <t>Ing. Juan Heredia</t>
  </si>
  <si>
    <t>Gerente de Servicios Generales</t>
  </si>
  <si>
    <t>Imperbealizacion de techo</t>
  </si>
  <si>
    <t>Colocacion de Membrana asfaltica granulada americana,de 5.0 mm, incluye colocacion de primer de adherencia, 10 años de garantia en defecto de fabrica e instalacion.</t>
  </si>
  <si>
    <t>Colocacion de impermeabilizante elastomerico acrilico en techo interior</t>
  </si>
  <si>
    <t>Colocacion de Membrana asfaltica granulada americana,de 5.0 mm, incluye colocacion de primer de adherencia, 10 años de garantia en defecto de fabrica e instalacion</t>
  </si>
  <si>
    <t>SUBESTACION DAJAO</t>
  </si>
  <si>
    <t>SUBESTACION GUERRA</t>
  </si>
  <si>
    <t>SUBESTACION CAYACOA</t>
  </si>
  <si>
    <t>SUBESTACION MONTE PLATA</t>
  </si>
  <si>
    <t>SUBESTACION CATALINA</t>
  </si>
  <si>
    <r>
      <t>S</t>
    </r>
    <r>
      <rPr>
        <sz val="14"/>
        <color indexed="8"/>
        <rFont val="Arial"/>
        <family val="2"/>
      </rPr>
      <t>ub Total General</t>
    </r>
  </si>
  <si>
    <r>
      <t>Itbis 18%</t>
    </r>
    <r>
      <rPr>
        <sz val="14"/>
        <rFont val="Arial"/>
        <family val="2"/>
      </rPr>
      <t xml:space="preserve"> (Sobre 10% gastos indirectos)</t>
    </r>
  </si>
  <si>
    <t>IMPERMEABILIZACION DE CASETAS SUB ESTACIONES EDEESTE, REGION ESTE Y NORTE</t>
  </si>
  <si>
    <t>Desinstalacion, movimiento y reinstalacion de Tinaco, incluye accesorios de plomeria</t>
  </si>
  <si>
    <t>Colocacion de Membrana asfaltica granulada americana de 5.0 mm, incluye colocacion de primer de adherencia, 10 años de garantia en defecto de fabrica e instalacion.</t>
  </si>
  <si>
    <t>Impermebializacion de techo</t>
  </si>
  <si>
    <t>Colocacion de Membrana asfaltica granulada americana de 5.0 mm, incluye colocacion de primer de adherencia, 10 años de garantia en defecto de fabrica e instalacion</t>
  </si>
  <si>
    <t>.</t>
  </si>
  <si>
    <t>SUBESTACION BOCA CHICA</t>
  </si>
  <si>
    <t>Seguro social y contra accidentes</t>
  </si>
  <si>
    <t>Seguros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</si>
</sst>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.00_);_(* \(#,##0.00\);_(* \-??_);_(@_)"/>
    <numFmt numFmtId="168" formatCode="_-* #,##0.00\ _€_-;\-* #,##0.00\ _€_-;_-* \-??\ _€_-;_-@_-"/>
    <numFmt numFmtId="169" formatCode="[$-1C0A]d&quot; de &quot;mmmm&quot; de &quot;yyyy;@"/>
    <numFmt numFmtId="170" formatCode="_-[$RD$-1C0A]* #,##0.00_ ;_-[$RD$-1C0A]* \-#,##0.00\ ;_-[$RD$-1C0A]* \-??_ ;_-@_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b/>
      <sz val="13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16"/>
      <color theme="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20"/>
      <color indexed="8"/>
      <name val="Arial"/>
      <family val="2"/>
    </font>
    <font>
      <b/>
      <sz val="14"/>
      <color theme="0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7" fontId="4" fillId="0" borderId="0" applyFill="0" applyBorder="0" applyAlignment="0" applyProtection="0"/>
    <xf numFmtId="0" fontId="3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91">
    <xf numFmtId="0" fontId="0" fillId="0" borderId="0" xfId="0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/>
    <xf numFmtId="0" fontId="3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0" fontId="17" fillId="0" borderId="0" xfId="0" applyFont="1"/>
    <xf numFmtId="0" fontId="19" fillId="0" borderId="0" xfId="0" applyFont="1" applyAlignment="1">
      <alignment horizontal="justify"/>
    </xf>
    <xf numFmtId="2" fontId="0" fillId="0" borderId="0" xfId="0" applyNumberForma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2" fontId="6" fillId="0" borderId="0" xfId="1" applyNumberFormat="1" applyFont="1" applyAlignment="1">
      <alignment horizontal="center"/>
    </xf>
    <xf numFmtId="0" fontId="12" fillId="0" borderId="0" xfId="0" applyFont="1"/>
    <xf numFmtId="2" fontId="3" fillId="0" borderId="0" xfId="1" applyNumberFormat="1" applyFont="1" applyFill="1" applyBorder="1" applyAlignment="1" applyProtection="1">
      <alignment horizontal="center"/>
    </xf>
    <xf numFmtId="2" fontId="9" fillId="3" borderId="0" xfId="1" applyNumberFormat="1" applyFont="1" applyFill="1" applyBorder="1" applyAlignment="1" applyProtection="1">
      <alignment horizontal="center"/>
    </xf>
    <xf numFmtId="167" fontId="9" fillId="3" borderId="0" xfId="1" applyFont="1" applyFill="1" applyBorder="1" applyAlignment="1" applyProtection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17" fillId="0" borderId="0" xfId="0" applyFont="1" applyBorder="1"/>
    <xf numFmtId="164" fontId="17" fillId="0" borderId="0" xfId="0" applyNumberFormat="1" applyFont="1"/>
    <xf numFmtId="0" fontId="22" fillId="0" borderId="0" xfId="0" applyFont="1"/>
    <xf numFmtId="0" fontId="0" fillId="5" borderId="0" xfId="0" applyFill="1"/>
    <xf numFmtId="0" fontId="23" fillId="0" borderId="10" xfId="0" applyFont="1" applyBorder="1" applyAlignment="1">
      <alignment horizontal="center"/>
    </xf>
    <xf numFmtId="164" fontId="11" fillId="6" borderId="0" xfId="0" applyNumberFormat="1" applyFont="1" applyFill="1" applyBorder="1" applyAlignment="1">
      <alignment horizontal="right" vertical="center"/>
    </xf>
    <xf numFmtId="0" fontId="11" fillId="6" borderId="24" xfId="0" applyFont="1" applyFill="1" applyBorder="1" applyAlignment="1">
      <alignment horizontal="justify" vertical="center" wrapText="1"/>
    </xf>
    <xf numFmtId="0" fontId="11" fillId="6" borderId="18" xfId="0" applyFont="1" applyFill="1" applyBorder="1" applyAlignment="1">
      <alignment horizontal="center" vertical="center"/>
    </xf>
    <xf numFmtId="164" fontId="11" fillId="6" borderId="25" xfId="0" applyNumberFormat="1" applyFont="1" applyFill="1" applyBorder="1" applyAlignment="1">
      <alignment horizontal="center" vertical="center"/>
    </xf>
    <xf numFmtId="2" fontId="9" fillId="6" borderId="0" xfId="0" applyNumberFormat="1" applyFont="1" applyFill="1" applyBorder="1" applyAlignment="1">
      <alignment horizontal="center" vertical="center"/>
    </xf>
    <xf numFmtId="2" fontId="9" fillId="0" borderId="0" xfId="3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2" fontId="27" fillId="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0" fontId="10" fillId="6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7" fontId="16" fillId="5" borderId="3" xfId="1" applyFont="1" applyFill="1" applyBorder="1" applyAlignment="1" applyProtection="1">
      <alignment horizontal="justify" vertical="center"/>
    </xf>
    <xf numFmtId="0" fontId="28" fillId="0" borderId="0" xfId="0" applyFont="1" applyBorder="1"/>
    <xf numFmtId="165" fontId="29" fillId="0" borderId="0" xfId="0" applyNumberFormat="1" applyFont="1" applyAlignment="1">
      <alignment horizontal="left"/>
    </xf>
    <xf numFmtId="2" fontId="7" fillId="0" borderId="0" xfId="3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6" fillId="5" borderId="26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2" fontId="26" fillId="5" borderId="27" xfId="1" applyNumberFormat="1" applyFont="1" applyFill="1" applyBorder="1" applyAlignment="1" applyProtection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166" fontId="25" fillId="8" borderId="30" xfId="0" applyNumberFormat="1" applyFont="1" applyFill="1" applyBorder="1" applyAlignment="1">
      <alignment horizontal="center" vertical="center"/>
    </xf>
    <xf numFmtId="0" fontId="24" fillId="6" borderId="0" xfId="0" applyFont="1" applyFill="1" applyBorder="1" applyAlignment="1"/>
    <xf numFmtId="2" fontId="10" fillId="7" borderId="2" xfId="0" applyNumberFormat="1" applyFont="1" applyFill="1" applyBorder="1" applyAlignment="1">
      <alignment horizontal="center" vertical="center"/>
    </xf>
    <xf numFmtId="0" fontId="31" fillId="7" borderId="1" xfId="2" applyFont="1" applyFill="1" applyBorder="1" applyAlignment="1">
      <alignment horizontal="justify" vertical="center" wrapText="1"/>
    </xf>
    <xf numFmtId="2" fontId="6" fillId="7" borderId="1" xfId="4" applyNumberFormat="1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2" fontId="27" fillId="6" borderId="2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2" fontId="6" fillId="6" borderId="1" xfId="4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167" fontId="6" fillId="6" borderId="1" xfId="4" applyFont="1" applyFill="1" applyBorder="1" applyAlignment="1">
      <alignment horizontal="right" vertical="center"/>
    </xf>
    <xf numFmtId="0" fontId="6" fillId="6" borderId="1" xfId="2" applyFont="1" applyFill="1" applyBorder="1" applyAlignment="1">
      <alignment horizontal="justify" vertical="center" wrapText="1"/>
    </xf>
    <xf numFmtId="0" fontId="10" fillId="7" borderId="1" xfId="0" applyFont="1" applyFill="1" applyBorder="1" applyAlignment="1">
      <alignment horizontal="justify" vertical="center"/>
    </xf>
    <xf numFmtId="2" fontId="27" fillId="0" borderId="2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justify" vertical="center" wrapText="1"/>
    </xf>
    <xf numFmtId="2" fontId="6" fillId="0" borderId="1" xfId="4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/>
    </xf>
    <xf numFmtId="0" fontId="24" fillId="6" borderId="35" xfId="0" applyFont="1" applyFill="1" applyBorder="1" applyAlignment="1"/>
    <xf numFmtId="0" fontId="25" fillId="8" borderId="32" xfId="0" applyFont="1" applyFill="1" applyBorder="1" applyAlignment="1"/>
    <xf numFmtId="0" fontId="25" fillId="8" borderId="33" xfId="0" applyFont="1" applyFill="1" applyBorder="1" applyAlignment="1"/>
    <xf numFmtId="166" fontId="25" fillId="8" borderId="34" xfId="0" applyNumberFormat="1" applyFont="1" applyFill="1" applyBorder="1" applyAlignment="1"/>
    <xf numFmtId="0" fontId="31" fillId="7" borderId="1" xfId="0" applyFont="1" applyFill="1" applyBorder="1" applyAlignment="1">
      <alignment horizontal="justify" vertical="center" wrapText="1"/>
    </xf>
    <xf numFmtId="2" fontId="6" fillId="7" borderId="1" xfId="4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horizontal="justify" vertical="center"/>
    </xf>
    <xf numFmtId="2" fontId="6" fillId="6" borderId="1" xfId="4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2" fontId="27" fillId="7" borderId="2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justify" vertical="center"/>
    </xf>
    <xf numFmtId="2" fontId="25" fillId="8" borderId="28" xfId="1" applyNumberFormat="1" applyFont="1" applyFill="1" applyBorder="1" applyAlignment="1" applyProtection="1">
      <alignment horizontal="center" vertical="center"/>
    </xf>
    <xf numFmtId="0" fontId="25" fillId="8" borderId="2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0" xfId="0" applyFont="1"/>
    <xf numFmtId="0" fontId="23" fillId="0" borderId="0" xfId="0" applyFont="1" applyBorder="1" applyAlignment="1">
      <alignment horizontal="center"/>
    </xf>
    <xf numFmtId="0" fontId="30" fillId="0" borderId="0" xfId="0" applyFont="1"/>
    <xf numFmtId="0" fontId="32" fillId="6" borderId="0" xfId="0" applyFont="1" applyFill="1" applyBorder="1" applyAlignment="1"/>
    <xf numFmtId="2" fontId="15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justify" vertical="center" wrapText="1"/>
    </xf>
    <xf numFmtId="2" fontId="11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1" fillId="5" borderId="20" xfId="0" applyNumberFormat="1" applyFont="1" applyFill="1" applyBorder="1" applyAlignment="1">
      <alignment horizontal="right" vertical="center"/>
    </xf>
    <xf numFmtId="2" fontId="15" fillId="6" borderId="0" xfId="0" applyNumberFormat="1" applyFont="1" applyFill="1" applyBorder="1" applyAlignment="1">
      <alignment horizontal="center" vertical="center"/>
    </xf>
    <xf numFmtId="2" fontId="11" fillId="6" borderId="18" xfId="1" applyNumberFormat="1" applyFont="1" applyFill="1" applyBorder="1" applyAlignment="1">
      <alignment horizontal="center" vertical="center"/>
    </xf>
    <xf numFmtId="43" fontId="11" fillId="6" borderId="0" xfId="1" applyNumberFormat="1" applyFont="1" applyFill="1" applyBorder="1" applyAlignment="1">
      <alignment horizontal="center" vertical="center"/>
    </xf>
    <xf numFmtId="167" fontId="6" fillId="7" borderId="1" xfId="4" applyFont="1" applyFill="1" applyBorder="1" applyAlignment="1">
      <alignment horizontal="right" vertical="center"/>
    </xf>
    <xf numFmtId="167" fontId="31" fillId="4" borderId="3" xfId="4" applyFont="1" applyFill="1" applyBorder="1" applyAlignment="1" applyProtection="1">
      <alignment horizontal="justify" vertical="center"/>
    </xf>
    <xf numFmtId="167" fontId="6" fillId="6" borderId="3" xfId="4" applyFont="1" applyFill="1" applyBorder="1" applyAlignment="1">
      <alignment horizontal="justify" vertical="center" wrapText="1"/>
    </xf>
    <xf numFmtId="167" fontId="6" fillId="0" borderId="3" xfId="4" applyFont="1" applyFill="1" applyBorder="1" applyAlignment="1">
      <alignment horizontal="justify" vertical="center" wrapText="1"/>
    </xf>
    <xf numFmtId="0" fontId="6" fillId="6" borderId="0" xfId="0" applyFont="1" applyFill="1"/>
    <xf numFmtId="2" fontId="10" fillId="7" borderId="22" xfId="0" applyNumberFormat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justify" vertical="center"/>
    </xf>
    <xf numFmtId="0" fontId="31" fillId="4" borderId="18" xfId="0" applyFont="1" applyFill="1" applyBorder="1"/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167" fontId="10" fillId="4" borderId="19" xfId="1" applyFont="1" applyFill="1" applyBorder="1" applyAlignment="1" applyProtection="1">
      <alignment horizontal="justify" vertical="center"/>
    </xf>
    <xf numFmtId="2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right" vertical="center"/>
    </xf>
    <xf numFmtId="167" fontId="10" fillId="6" borderId="3" xfId="1" applyFont="1" applyFill="1" applyBorder="1" applyAlignment="1" applyProtection="1">
      <alignment horizontal="justify" vertical="center"/>
    </xf>
    <xf numFmtId="0" fontId="31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/>
    </xf>
    <xf numFmtId="167" fontId="10" fillId="4" borderId="3" xfId="1" applyFont="1" applyFill="1" applyBorder="1" applyAlignment="1" applyProtection="1">
      <alignment horizontal="justify" vertical="center"/>
    </xf>
    <xf numFmtId="2" fontId="6" fillId="6" borderId="1" xfId="3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/>
    </xf>
    <xf numFmtId="2" fontId="27" fillId="6" borderId="23" xfId="0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justify" vertical="center" wrapText="1"/>
    </xf>
    <xf numFmtId="2" fontId="6" fillId="6" borderId="23" xfId="1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164" fontId="6" fillId="6" borderId="23" xfId="0" applyNumberFormat="1" applyFont="1" applyFill="1" applyBorder="1" applyAlignment="1">
      <alignment horizontal="center" vertical="center"/>
    </xf>
    <xf numFmtId="164" fontId="6" fillId="6" borderId="23" xfId="0" applyNumberFormat="1" applyFont="1" applyFill="1" applyBorder="1" applyAlignment="1">
      <alignment horizontal="right" vertical="center"/>
    </xf>
    <xf numFmtId="43" fontId="6" fillId="6" borderId="23" xfId="1" applyNumberFormat="1" applyFont="1" applyFill="1" applyBorder="1" applyAlignment="1">
      <alignment horizontal="center" vertical="center"/>
    </xf>
    <xf numFmtId="2" fontId="27" fillId="6" borderId="1" xfId="0" applyNumberFormat="1" applyFont="1" applyFill="1" applyBorder="1" applyAlignment="1">
      <alignment horizontal="center" vertical="center"/>
    </xf>
    <xf numFmtId="2" fontId="6" fillId="6" borderId="1" xfId="1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7" fontId="6" fillId="7" borderId="1" xfId="4" applyFont="1" applyFill="1" applyBorder="1" applyAlignment="1">
      <alignment horizontal="center" vertical="center"/>
    </xf>
    <xf numFmtId="167" fontId="6" fillId="7" borderId="1" xfId="4" applyFont="1" applyFill="1" applyBorder="1" applyAlignment="1">
      <alignment vertical="center"/>
    </xf>
    <xf numFmtId="167" fontId="6" fillId="6" borderId="3" xfId="4" applyFont="1" applyFill="1" applyBorder="1" applyAlignment="1" applyProtection="1">
      <alignment horizontal="justify" vertical="center"/>
    </xf>
    <xf numFmtId="0" fontId="33" fillId="8" borderId="4" xfId="0" applyFont="1" applyFill="1" applyBorder="1" applyAlignment="1"/>
    <xf numFmtId="0" fontId="33" fillId="8" borderId="5" xfId="0" applyFont="1" applyFill="1" applyBorder="1" applyAlignment="1"/>
    <xf numFmtId="170" fontId="33" fillId="8" borderId="21" xfId="0" applyNumberFormat="1" applyFont="1" applyFill="1" applyBorder="1" applyAlignment="1"/>
    <xf numFmtId="167" fontId="6" fillId="0" borderId="0" xfId="4" applyFont="1" applyFill="1" applyBorder="1"/>
    <xf numFmtId="43" fontId="6" fillId="6" borderId="0" xfId="1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70" fontId="27" fillId="0" borderId="19" xfId="4" applyNumberFormat="1" applyFont="1" applyFill="1" applyBorder="1" applyAlignment="1" applyProtection="1">
      <alignment horizontal="center"/>
    </xf>
    <xf numFmtId="0" fontId="2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0" fontId="27" fillId="0" borderId="3" xfId="4" applyNumberFormat="1" applyFont="1" applyFill="1" applyBorder="1" applyAlignment="1" applyProtection="1">
      <alignment horizontal="center"/>
    </xf>
    <xf numFmtId="0" fontId="10" fillId="0" borderId="2" xfId="0" applyFont="1" applyBorder="1" applyAlignment="1">
      <alignment horizontal="center"/>
    </xf>
    <xf numFmtId="170" fontId="10" fillId="0" borderId="3" xfId="4" applyNumberFormat="1" applyFont="1" applyFill="1" applyBorder="1" applyAlignment="1" applyProtection="1">
      <alignment horizont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0" fontId="10" fillId="0" borderId="0" xfId="4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70" fontId="10" fillId="5" borderId="6" xfId="4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2" fontId="33" fillId="8" borderId="5" xfId="3" applyNumberFormat="1" applyFont="1" applyFill="1" applyBorder="1" applyAlignment="1" applyProtection="1">
      <alignment horizontal="center" vertical="center"/>
    </xf>
    <xf numFmtId="0" fontId="33" fillId="8" borderId="5" xfId="0" applyFont="1" applyFill="1" applyBorder="1" applyAlignment="1">
      <alignment horizontal="center" vertical="center"/>
    </xf>
    <xf numFmtId="170" fontId="33" fillId="8" borderId="6" xfId="0" applyNumberFormat="1" applyFont="1" applyFill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170" fontId="6" fillId="0" borderId="17" xfId="4" applyNumberFormat="1" applyFont="1" applyFill="1" applyBorder="1" applyAlignment="1" applyProtection="1">
      <alignment horizontal="center" vertical="center"/>
    </xf>
    <xf numFmtId="166" fontId="34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8" borderId="4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169" fontId="25" fillId="8" borderId="11" xfId="0" applyNumberFormat="1" applyFont="1" applyFill="1" applyBorder="1" applyAlignment="1">
      <alignment horizontal="center"/>
    </xf>
    <xf numFmtId="169" fontId="25" fillId="8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25" fillId="8" borderId="7" xfId="1" applyFont="1" applyFill="1" applyBorder="1" applyAlignment="1">
      <alignment horizontal="center"/>
    </xf>
    <xf numFmtId="167" fontId="25" fillId="8" borderId="8" xfId="1" applyFont="1" applyFill="1" applyBorder="1" applyAlignment="1">
      <alignment horizontal="center"/>
    </xf>
    <xf numFmtId="167" fontId="25" fillId="8" borderId="9" xfId="1" applyFont="1" applyFill="1" applyBorder="1" applyAlignment="1">
      <alignment horizontal="center"/>
    </xf>
    <xf numFmtId="167" fontId="25" fillId="8" borderId="4" xfId="1" applyFont="1" applyFill="1" applyBorder="1" applyAlignment="1">
      <alignment horizontal="center" vertical="center"/>
    </xf>
    <xf numFmtId="167" fontId="25" fillId="8" borderId="5" xfId="1" applyFont="1" applyFill="1" applyBorder="1" applyAlignment="1">
      <alignment horizontal="center" vertical="center"/>
    </xf>
    <xf numFmtId="167" fontId="25" fillId="8" borderId="6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8">
    <cellStyle name="Millares 2" xfId="4" xr:uid="{00000000-0005-0000-0000-000000000000}"/>
    <cellStyle name="Millares_Cotz(1)(1).opc.1" xfId="1" xr:uid="{00000000-0005-0000-0000-000001000000}"/>
    <cellStyle name="Millares_Cotz(1)(1).opc.1 2" xfId="3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8 2" xfId="7" xr:uid="{00000000-0005-0000-0000-000006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108743</xdr:colOff>
      <xdr:row>1</xdr:row>
      <xdr:rowOff>35719</xdr:rowOff>
    </xdr:from>
    <xdr:to>
      <xdr:col>4</xdr:col>
      <xdr:colOff>1427121</xdr:colOff>
      <xdr:row>4</xdr:row>
      <xdr:rowOff>150813</xdr:rowOff>
    </xdr:to>
    <xdr:pic>
      <xdr:nvPicPr>
        <xdr:cNvPr id="2" name="Imagen 2" descr="Logo EDE Es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1668" y="264319"/>
          <a:ext cx="2480428" cy="896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3"/>
  <sheetViews>
    <sheetView showGridLines="0" tabSelected="1" view="pageBreakPreview" topLeftCell="B1" zoomScale="80" zoomScaleNormal="75" zoomScaleSheetLayoutView="80" workbookViewId="0">
      <selection activeCell="I97" sqref="I97"/>
    </sheetView>
  </sheetViews>
  <sheetFormatPr baseColWidth="10" defaultColWidth="11.42578125" defaultRowHeight="15" x14ac:dyDescent="0.2"/>
  <cols>
    <col min="1" max="3" width="2.7109375" customWidth="1"/>
    <col min="4" max="4" width="17.42578125" style="8" customWidth="1"/>
    <col min="5" max="5" width="129.5703125" customWidth="1"/>
    <col min="6" max="6" width="19.7109375" style="16" customWidth="1"/>
    <col min="7" max="7" width="17.42578125" customWidth="1"/>
    <col min="8" max="8" width="34.85546875" customWidth="1"/>
    <col min="9" max="9" width="32" customWidth="1"/>
    <col min="10" max="10" width="29" customWidth="1"/>
    <col min="11" max="11" width="22.7109375" customWidth="1"/>
    <col min="12" max="12" width="20.85546875" customWidth="1"/>
    <col min="13" max="13" width="13.28515625" customWidth="1"/>
    <col min="14" max="14" width="12.5703125" customWidth="1"/>
    <col min="15" max="15" width="11.85546875" customWidth="1"/>
    <col min="16" max="17" width="11.42578125" customWidth="1"/>
    <col min="18" max="18" width="13.42578125" customWidth="1"/>
    <col min="19" max="19" width="12.5703125" customWidth="1"/>
  </cols>
  <sheetData>
    <row r="1" spans="4:10" ht="18" x14ac:dyDescent="0.25">
      <c r="E1" s="6"/>
      <c r="F1" s="21"/>
      <c r="G1" s="19"/>
      <c r="H1" s="6"/>
      <c r="I1" s="6"/>
      <c r="J1" s="4"/>
    </row>
    <row r="2" spans="4:10" ht="27.75" customHeight="1" x14ac:dyDescent="0.4">
      <c r="D2" s="7"/>
      <c r="E2" s="91"/>
      <c r="F2" s="7"/>
      <c r="G2" s="7"/>
      <c r="H2" s="7"/>
      <c r="I2" s="7"/>
      <c r="J2" s="7"/>
    </row>
    <row r="3" spans="4:10" ht="24.75" customHeight="1" thickBot="1" x14ac:dyDescent="0.45">
      <c r="D3" s="7"/>
      <c r="E3" s="31" t="s">
        <v>11</v>
      </c>
      <c r="F3" s="7"/>
      <c r="G3" s="7"/>
      <c r="H3" s="7"/>
      <c r="I3" s="7"/>
      <c r="J3" s="7"/>
    </row>
    <row r="4" spans="4:10" ht="9" customHeight="1" thickBot="1" x14ac:dyDescent="0.45">
      <c r="D4" s="7"/>
      <c r="E4" s="91"/>
      <c r="F4" s="7"/>
      <c r="G4" s="7"/>
      <c r="H4" s="7"/>
      <c r="I4" s="7"/>
      <c r="J4" s="7"/>
    </row>
    <row r="5" spans="4:10" ht="16.5" customHeight="1" x14ac:dyDescent="0.35">
      <c r="E5" s="92"/>
      <c r="F5" s="17"/>
      <c r="G5" s="7"/>
      <c r="H5" s="7"/>
      <c r="I5" s="177">
        <f ca="1">TODAY()</f>
        <v>44498</v>
      </c>
      <c r="J5" s="178"/>
    </row>
    <row r="6" spans="4:10" ht="24" customHeight="1" thickBot="1" x14ac:dyDescent="0.45">
      <c r="D6" s="47" t="s">
        <v>12</v>
      </c>
      <c r="E6" s="93" t="s">
        <v>52</v>
      </c>
      <c r="F6" s="56"/>
      <c r="G6" s="56"/>
      <c r="H6" s="73"/>
      <c r="I6" s="179" t="s">
        <v>8</v>
      </c>
      <c r="J6" s="180"/>
    </row>
    <row r="7" spans="4:10" ht="18.75" thickBot="1" x14ac:dyDescent="0.3">
      <c r="D7" s="22"/>
      <c r="E7" s="29"/>
      <c r="F7" s="17"/>
      <c r="G7" s="7"/>
      <c r="H7" s="7"/>
      <c r="I7" s="181"/>
      <c r="J7" s="181"/>
    </row>
    <row r="8" spans="4:10" s="89" customFormat="1" ht="24" customHeight="1" thickBot="1" x14ac:dyDescent="0.35">
      <c r="D8" s="182" t="s">
        <v>13</v>
      </c>
      <c r="E8" s="183"/>
      <c r="F8" s="183"/>
      <c r="G8" s="183"/>
      <c r="H8" s="183"/>
      <c r="I8" s="183"/>
      <c r="J8" s="184"/>
    </row>
    <row r="9" spans="4:10" s="89" customFormat="1" ht="22.5" customHeight="1" thickBot="1" x14ac:dyDescent="0.35">
      <c r="D9" s="185" t="str">
        <f>E6</f>
        <v>IMPERMEABILIZACION DE CASETAS SUB ESTACIONES EDEESTE, REGION ESTE Y NORTE</v>
      </c>
      <c r="E9" s="186"/>
      <c r="F9" s="186"/>
      <c r="G9" s="186"/>
      <c r="H9" s="186"/>
      <c r="I9" s="186"/>
      <c r="J9" s="187"/>
    </row>
    <row r="10" spans="4:10" s="43" customFormat="1" ht="23.25" customHeight="1" x14ac:dyDescent="0.2">
      <c r="D10" s="51" t="s">
        <v>6</v>
      </c>
      <c r="E10" s="52" t="s">
        <v>0</v>
      </c>
      <c r="F10" s="53" t="s">
        <v>1</v>
      </c>
      <c r="G10" s="52" t="s">
        <v>2</v>
      </c>
      <c r="H10" s="52" t="s">
        <v>3</v>
      </c>
      <c r="I10" s="52" t="s">
        <v>4</v>
      </c>
      <c r="J10" s="54" t="s">
        <v>5</v>
      </c>
    </row>
    <row r="11" spans="4:10" s="88" customFormat="1" ht="23.25" customHeight="1" x14ac:dyDescent="0.3">
      <c r="D11" s="74"/>
      <c r="E11" s="72" t="s">
        <v>58</v>
      </c>
      <c r="F11" s="75"/>
      <c r="G11" s="75"/>
      <c r="H11" s="75"/>
      <c r="I11" s="75"/>
      <c r="J11" s="76">
        <f>SUM(J12:J22)</f>
        <v>0</v>
      </c>
    </row>
    <row r="12" spans="4:10" s="41" customFormat="1" ht="23.25" customHeight="1" x14ac:dyDescent="0.2">
      <c r="D12" s="57">
        <v>1</v>
      </c>
      <c r="E12" s="58" t="s">
        <v>15</v>
      </c>
      <c r="F12" s="59"/>
      <c r="G12" s="60"/>
      <c r="H12" s="103"/>
      <c r="I12" s="103"/>
      <c r="J12" s="104">
        <f>SUM(I13:I18)</f>
        <v>0</v>
      </c>
    </row>
    <row r="13" spans="4:10" s="41" customFormat="1" ht="18" x14ac:dyDescent="0.2">
      <c r="D13" s="61">
        <v>1.01</v>
      </c>
      <c r="E13" s="62" t="s">
        <v>22</v>
      </c>
      <c r="F13" s="63">
        <v>238</v>
      </c>
      <c r="G13" s="64" t="s">
        <v>16</v>
      </c>
      <c r="H13" s="65"/>
      <c r="I13" s="65">
        <f>(F13*H13)</f>
        <v>0</v>
      </c>
      <c r="J13" s="105"/>
    </row>
    <row r="14" spans="4:10" s="41" customFormat="1" ht="18" x14ac:dyDescent="0.2">
      <c r="D14" s="61">
        <v>1.02</v>
      </c>
      <c r="E14" s="66" t="s">
        <v>53</v>
      </c>
      <c r="F14" s="63">
        <v>1</v>
      </c>
      <c r="G14" s="64" t="s">
        <v>31</v>
      </c>
      <c r="H14" s="65"/>
      <c r="I14" s="65">
        <f t="shared" ref="I14:I18" si="0">(F14*H14)</f>
        <v>0</v>
      </c>
      <c r="J14" s="105"/>
    </row>
    <row r="15" spans="4:10" s="41" customFormat="1" ht="36" x14ac:dyDescent="0.2">
      <c r="D15" s="61">
        <v>1.03</v>
      </c>
      <c r="E15" s="66" t="s">
        <v>24</v>
      </c>
      <c r="F15" s="63">
        <v>2</v>
      </c>
      <c r="G15" s="64" t="s">
        <v>31</v>
      </c>
      <c r="H15" s="65"/>
      <c r="I15" s="65">
        <f t="shared" si="0"/>
        <v>0</v>
      </c>
      <c r="J15" s="105"/>
    </row>
    <row r="16" spans="4:10" s="41" customFormat="1" ht="18" x14ac:dyDescent="0.2">
      <c r="D16" s="61">
        <v>1.04</v>
      </c>
      <c r="E16" s="66" t="s">
        <v>25</v>
      </c>
      <c r="F16" s="63">
        <v>238</v>
      </c>
      <c r="G16" s="64" t="s">
        <v>16</v>
      </c>
      <c r="H16" s="65"/>
      <c r="I16" s="65">
        <f t="shared" si="0"/>
        <v>0</v>
      </c>
      <c r="J16" s="105"/>
    </row>
    <row r="17" spans="1:10" s="41" customFormat="1" ht="18" x14ac:dyDescent="0.2">
      <c r="D17" s="61">
        <v>1.05</v>
      </c>
      <c r="E17" s="66" t="s">
        <v>18</v>
      </c>
      <c r="F17" s="63">
        <v>1</v>
      </c>
      <c r="G17" s="64" t="s">
        <v>19</v>
      </c>
      <c r="H17" s="65"/>
      <c r="I17" s="65">
        <f t="shared" si="0"/>
        <v>0</v>
      </c>
      <c r="J17" s="105"/>
    </row>
    <row r="18" spans="1:10" s="41" customFormat="1" ht="18" x14ac:dyDescent="0.2">
      <c r="D18" s="61">
        <v>1.06</v>
      </c>
      <c r="E18" s="66" t="s">
        <v>17</v>
      </c>
      <c r="F18" s="63">
        <v>1</v>
      </c>
      <c r="G18" s="64" t="s">
        <v>19</v>
      </c>
      <c r="H18" s="65"/>
      <c r="I18" s="65">
        <f t="shared" si="0"/>
        <v>0</v>
      </c>
      <c r="J18" s="105"/>
    </row>
    <row r="19" spans="1:10" s="41" customFormat="1" ht="18" x14ac:dyDescent="0.2">
      <c r="D19" s="57">
        <v>2</v>
      </c>
      <c r="E19" s="67" t="s">
        <v>55</v>
      </c>
      <c r="F19" s="59"/>
      <c r="G19" s="60"/>
      <c r="H19" s="103"/>
      <c r="I19" s="103"/>
      <c r="J19" s="104">
        <f>I20</f>
        <v>0</v>
      </c>
    </row>
    <row r="20" spans="1:10" s="41" customFormat="1" ht="36" x14ac:dyDescent="0.2">
      <c r="D20" s="68">
        <f>0.01+D19</f>
        <v>2.0099999999999998</v>
      </c>
      <c r="E20" s="69" t="s">
        <v>54</v>
      </c>
      <c r="F20" s="70">
        <v>238</v>
      </c>
      <c r="G20" s="71" t="s">
        <v>16</v>
      </c>
      <c r="H20" s="65"/>
      <c r="I20" s="65">
        <f>(F20*H20)</f>
        <v>0</v>
      </c>
      <c r="J20" s="106"/>
    </row>
    <row r="21" spans="1:10" s="41" customFormat="1" ht="18" x14ac:dyDescent="0.2">
      <c r="D21" s="57">
        <v>3</v>
      </c>
      <c r="E21" s="67" t="s">
        <v>14</v>
      </c>
      <c r="F21" s="59"/>
      <c r="G21" s="60"/>
      <c r="H21" s="103"/>
      <c r="I21" s="103"/>
      <c r="J21" s="104">
        <f>I22</f>
        <v>0</v>
      </c>
    </row>
    <row r="22" spans="1:10" s="41" customFormat="1" ht="18.75" thickBot="1" x14ac:dyDescent="0.25">
      <c r="D22" s="68">
        <f>0.01+D21</f>
        <v>3.01</v>
      </c>
      <c r="E22" s="69" t="s">
        <v>21</v>
      </c>
      <c r="F22" s="70">
        <v>1</v>
      </c>
      <c r="G22" s="71" t="s">
        <v>19</v>
      </c>
      <c r="H22" s="65"/>
      <c r="I22" s="65">
        <f>(F22*H22)</f>
        <v>0</v>
      </c>
      <c r="J22" s="106"/>
    </row>
    <row r="23" spans="1:10" s="89" customFormat="1" ht="23.25" customHeight="1" thickBot="1" x14ac:dyDescent="0.35">
      <c r="D23" s="175" t="s">
        <v>29</v>
      </c>
      <c r="E23" s="176"/>
      <c r="F23" s="86"/>
      <c r="G23" s="87"/>
      <c r="H23" s="87"/>
      <c r="I23" s="87"/>
      <c r="J23" s="55">
        <f>SUM(J24:J32)</f>
        <v>0</v>
      </c>
    </row>
    <row r="24" spans="1:10" s="90" customFormat="1" ht="23.25" customHeight="1" x14ac:dyDescent="0.25">
      <c r="A24" s="107"/>
      <c r="B24" s="107"/>
      <c r="C24" s="107"/>
      <c r="D24" s="108">
        <v>1</v>
      </c>
      <c r="E24" s="109" t="s">
        <v>15</v>
      </c>
      <c r="F24" s="110"/>
      <c r="G24" s="111"/>
      <c r="H24" s="112"/>
      <c r="I24" s="112"/>
      <c r="J24" s="113">
        <f>SUM(I25:I29)</f>
        <v>0</v>
      </c>
    </row>
    <row r="25" spans="1:10" s="90" customFormat="1" ht="18" x14ac:dyDescent="0.25">
      <c r="A25" s="107"/>
      <c r="B25" s="107"/>
      <c r="C25" s="107"/>
      <c r="D25" s="61">
        <f>+D24+0.01</f>
        <v>1.01</v>
      </c>
      <c r="E25" s="81" t="s">
        <v>22</v>
      </c>
      <c r="F25" s="114">
        <v>220</v>
      </c>
      <c r="G25" s="83" t="s">
        <v>16</v>
      </c>
      <c r="H25" s="115"/>
      <c r="I25" s="115">
        <f t="shared" ref="I25:I29" si="1">H25*F25</f>
        <v>0</v>
      </c>
      <c r="J25" s="116"/>
    </row>
    <row r="26" spans="1:10" s="90" customFormat="1" ht="36" x14ac:dyDescent="0.25">
      <c r="A26" s="107"/>
      <c r="B26" s="107"/>
      <c r="C26" s="107"/>
      <c r="D26" s="61">
        <f>D25+0.01</f>
        <v>1.02</v>
      </c>
      <c r="E26" s="81" t="s">
        <v>24</v>
      </c>
      <c r="F26" s="114">
        <v>3</v>
      </c>
      <c r="G26" s="83" t="s">
        <v>31</v>
      </c>
      <c r="H26" s="115"/>
      <c r="I26" s="115">
        <f t="shared" si="1"/>
        <v>0</v>
      </c>
      <c r="J26" s="116"/>
    </row>
    <row r="27" spans="1:10" s="90" customFormat="1" ht="18" x14ac:dyDescent="0.25">
      <c r="A27" s="107"/>
      <c r="B27" s="107"/>
      <c r="C27" s="107"/>
      <c r="D27" s="61">
        <f>D26+0.01</f>
        <v>1.03</v>
      </c>
      <c r="E27" s="81" t="s">
        <v>25</v>
      </c>
      <c r="F27" s="114">
        <v>220</v>
      </c>
      <c r="G27" s="83" t="s">
        <v>16</v>
      </c>
      <c r="H27" s="115"/>
      <c r="I27" s="115">
        <f t="shared" si="1"/>
        <v>0</v>
      </c>
      <c r="J27" s="116"/>
    </row>
    <row r="28" spans="1:10" s="90" customFormat="1" ht="18" x14ac:dyDescent="0.25">
      <c r="A28" s="107"/>
      <c r="B28" s="107"/>
      <c r="C28" s="107"/>
      <c r="D28" s="61">
        <f>+D27+0.01</f>
        <v>1.04</v>
      </c>
      <c r="E28" s="81" t="s">
        <v>18</v>
      </c>
      <c r="F28" s="114">
        <v>1</v>
      </c>
      <c r="G28" s="83" t="s">
        <v>19</v>
      </c>
      <c r="H28" s="115"/>
      <c r="I28" s="115">
        <f t="shared" si="1"/>
        <v>0</v>
      </c>
      <c r="J28" s="116"/>
    </row>
    <row r="29" spans="1:10" s="90" customFormat="1" ht="18" x14ac:dyDescent="0.25">
      <c r="A29" s="107"/>
      <c r="B29" s="107"/>
      <c r="C29" s="107"/>
      <c r="D29" s="61">
        <f>D28+0.01</f>
        <v>1.05</v>
      </c>
      <c r="E29" s="81" t="s">
        <v>17</v>
      </c>
      <c r="F29" s="114">
        <v>1</v>
      </c>
      <c r="G29" s="83" t="s">
        <v>19</v>
      </c>
      <c r="H29" s="115"/>
      <c r="I29" s="115">
        <f t="shared" si="1"/>
        <v>0</v>
      </c>
      <c r="J29" s="116"/>
    </row>
    <row r="30" spans="1:10" s="90" customFormat="1" ht="23.25" customHeight="1" x14ac:dyDescent="0.25">
      <c r="A30" s="107"/>
      <c r="B30" s="107"/>
      <c r="C30" s="107"/>
      <c r="D30" s="57">
        <v>2</v>
      </c>
      <c r="E30" s="67" t="s">
        <v>20</v>
      </c>
      <c r="F30" s="117"/>
      <c r="G30" s="118"/>
      <c r="H30" s="119"/>
      <c r="I30" s="120"/>
      <c r="J30" s="121">
        <f>I31</f>
        <v>0</v>
      </c>
    </row>
    <row r="31" spans="1:10" s="90" customFormat="1" ht="36" x14ac:dyDescent="0.25">
      <c r="A31" s="107"/>
      <c r="B31" s="107"/>
      <c r="C31" s="107"/>
      <c r="D31" s="61">
        <f>+D30+0.01</f>
        <v>2.0099999999999998</v>
      </c>
      <c r="E31" s="81" t="s">
        <v>54</v>
      </c>
      <c r="F31" s="122">
        <v>220</v>
      </c>
      <c r="G31" s="83" t="s">
        <v>16</v>
      </c>
      <c r="H31" s="115"/>
      <c r="I31" s="115">
        <f>+H31*F31</f>
        <v>0</v>
      </c>
      <c r="J31" s="123"/>
    </row>
    <row r="32" spans="1:10" s="90" customFormat="1" ht="23.25" customHeight="1" x14ac:dyDescent="0.25">
      <c r="A32" s="107"/>
      <c r="B32" s="107"/>
      <c r="C32" s="107"/>
      <c r="D32" s="57">
        <v>3</v>
      </c>
      <c r="E32" s="124" t="s">
        <v>14</v>
      </c>
      <c r="F32" s="117"/>
      <c r="G32" s="118"/>
      <c r="H32" s="119"/>
      <c r="I32" s="120"/>
      <c r="J32" s="121">
        <f>SUM(I33)</f>
        <v>0</v>
      </c>
    </row>
    <row r="33" spans="1:10" s="90" customFormat="1" ht="23.25" customHeight="1" thickBot="1" x14ac:dyDescent="0.3">
      <c r="A33" s="107"/>
      <c r="B33" s="107"/>
      <c r="C33" s="107"/>
      <c r="D33" s="125">
        <f>D32+0.01</f>
        <v>3.01</v>
      </c>
      <c r="E33" s="126" t="s">
        <v>21</v>
      </c>
      <c r="F33" s="127">
        <v>1</v>
      </c>
      <c r="G33" s="128" t="s">
        <v>19</v>
      </c>
      <c r="H33" s="129"/>
      <c r="I33" s="130">
        <f>F33*H33</f>
        <v>0</v>
      </c>
      <c r="J33" s="131"/>
    </row>
    <row r="34" spans="1:10" s="89" customFormat="1" ht="21" thickBot="1" x14ac:dyDescent="0.35">
      <c r="D34" s="175" t="s">
        <v>30</v>
      </c>
      <c r="E34" s="176"/>
      <c r="F34" s="86"/>
      <c r="G34" s="87"/>
      <c r="H34" s="87"/>
      <c r="I34" s="87"/>
      <c r="J34" s="55">
        <f>SUM(J35:J43)</f>
        <v>0</v>
      </c>
    </row>
    <row r="35" spans="1:10" s="90" customFormat="1" ht="23.25" customHeight="1" x14ac:dyDescent="0.25">
      <c r="D35" s="108">
        <v>1</v>
      </c>
      <c r="E35" s="109" t="s">
        <v>15</v>
      </c>
      <c r="F35" s="110"/>
      <c r="G35" s="111"/>
      <c r="H35" s="112"/>
      <c r="I35" s="112"/>
      <c r="J35" s="113">
        <f>SUM(I36:I40)</f>
        <v>0</v>
      </c>
    </row>
    <row r="36" spans="1:10" s="90" customFormat="1" ht="18" x14ac:dyDescent="0.25">
      <c r="D36" s="61">
        <f>+D35+0.01</f>
        <v>1.01</v>
      </c>
      <c r="E36" s="81" t="s">
        <v>22</v>
      </c>
      <c r="F36" s="114">
        <v>339</v>
      </c>
      <c r="G36" s="83" t="s">
        <v>16</v>
      </c>
      <c r="H36" s="115"/>
      <c r="I36" s="115">
        <f t="shared" ref="I36:I40" si="2">H36*F36</f>
        <v>0</v>
      </c>
      <c r="J36" s="116"/>
    </row>
    <row r="37" spans="1:10" s="90" customFormat="1" ht="36" x14ac:dyDescent="0.25">
      <c r="D37" s="61">
        <f>D36+0.01</f>
        <v>1.02</v>
      </c>
      <c r="E37" s="81" t="s">
        <v>24</v>
      </c>
      <c r="F37" s="114">
        <v>3</v>
      </c>
      <c r="G37" s="83" t="s">
        <v>31</v>
      </c>
      <c r="H37" s="115"/>
      <c r="I37" s="115">
        <f t="shared" si="2"/>
        <v>0</v>
      </c>
      <c r="J37" s="116"/>
    </row>
    <row r="38" spans="1:10" s="90" customFormat="1" ht="18" x14ac:dyDescent="0.25">
      <c r="D38" s="61">
        <f>D37+0.01</f>
        <v>1.03</v>
      </c>
      <c r="E38" s="81" t="s">
        <v>25</v>
      </c>
      <c r="F38" s="114">
        <v>339</v>
      </c>
      <c r="G38" s="83" t="s">
        <v>16</v>
      </c>
      <c r="H38" s="115"/>
      <c r="I38" s="115">
        <f t="shared" si="2"/>
        <v>0</v>
      </c>
      <c r="J38" s="116"/>
    </row>
    <row r="39" spans="1:10" s="90" customFormat="1" ht="18" x14ac:dyDescent="0.25">
      <c r="D39" s="61">
        <f>+D38+0.01</f>
        <v>1.04</v>
      </c>
      <c r="E39" s="81" t="s">
        <v>18</v>
      </c>
      <c r="F39" s="114">
        <v>1</v>
      </c>
      <c r="G39" s="83" t="s">
        <v>19</v>
      </c>
      <c r="H39" s="115"/>
      <c r="I39" s="115">
        <f t="shared" si="2"/>
        <v>0</v>
      </c>
      <c r="J39" s="116"/>
    </row>
    <row r="40" spans="1:10" s="90" customFormat="1" ht="20.25" customHeight="1" x14ac:dyDescent="0.25">
      <c r="D40" s="61">
        <f>D39+0.01</f>
        <v>1.05</v>
      </c>
      <c r="E40" s="81" t="s">
        <v>17</v>
      </c>
      <c r="F40" s="114">
        <v>1</v>
      </c>
      <c r="G40" s="83" t="s">
        <v>19</v>
      </c>
      <c r="H40" s="115"/>
      <c r="I40" s="115">
        <f t="shared" si="2"/>
        <v>0</v>
      </c>
      <c r="J40" s="116"/>
    </row>
    <row r="41" spans="1:10" s="90" customFormat="1" ht="23.25" customHeight="1" x14ac:dyDescent="0.25">
      <c r="D41" s="57">
        <v>2</v>
      </c>
      <c r="E41" s="67" t="s">
        <v>20</v>
      </c>
      <c r="F41" s="117"/>
      <c r="G41" s="118"/>
      <c r="H41" s="119"/>
      <c r="I41" s="120"/>
      <c r="J41" s="121">
        <f>SUM(I42)</f>
        <v>0</v>
      </c>
    </row>
    <row r="42" spans="1:10" s="90" customFormat="1" ht="36" x14ac:dyDescent="0.25">
      <c r="D42" s="61">
        <f>+D41+0.01</f>
        <v>2.0099999999999998</v>
      </c>
      <c r="E42" s="81" t="s">
        <v>54</v>
      </c>
      <c r="F42" s="122">
        <v>339</v>
      </c>
      <c r="G42" s="83" t="s">
        <v>16</v>
      </c>
      <c r="H42" s="115"/>
      <c r="I42" s="115">
        <f>+H42*F42</f>
        <v>0</v>
      </c>
      <c r="J42" s="123"/>
    </row>
    <row r="43" spans="1:10" s="90" customFormat="1" ht="23.25" customHeight="1" x14ac:dyDescent="0.25">
      <c r="D43" s="57">
        <v>3</v>
      </c>
      <c r="E43" s="124" t="s">
        <v>14</v>
      </c>
      <c r="F43" s="117"/>
      <c r="G43" s="118"/>
      <c r="H43" s="119"/>
      <c r="I43" s="120"/>
      <c r="J43" s="121">
        <f>SUM(I44)</f>
        <v>0</v>
      </c>
    </row>
    <row r="44" spans="1:10" s="90" customFormat="1" ht="23.25" customHeight="1" x14ac:dyDescent="0.25">
      <c r="D44" s="132">
        <f>D43+0.01</f>
        <v>3.01</v>
      </c>
      <c r="E44" s="62" t="s">
        <v>21</v>
      </c>
      <c r="F44" s="133">
        <v>1</v>
      </c>
      <c r="G44" s="83" t="s">
        <v>19</v>
      </c>
      <c r="H44" s="134"/>
      <c r="I44" s="115">
        <f>F44*H44</f>
        <v>0</v>
      </c>
      <c r="J44" s="131"/>
    </row>
    <row r="45" spans="1:10" s="89" customFormat="1" ht="20.25" x14ac:dyDescent="0.3">
      <c r="D45" s="74"/>
      <c r="E45" s="72" t="s">
        <v>45</v>
      </c>
      <c r="F45" s="75"/>
      <c r="G45" s="75"/>
      <c r="H45" s="75"/>
      <c r="I45" s="75"/>
      <c r="J45" s="76">
        <f>SUM(J46:J54)</f>
        <v>0</v>
      </c>
    </row>
    <row r="46" spans="1:10" s="90" customFormat="1" ht="23.25" customHeight="1" x14ac:dyDescent="0.25">
      <c r="D46" s="57">
        <v>1</v>
      </c>
      <c r="E46" s="58" t="s">
        <v>15</v>
      </c>
      <c r="F46" s="59"/>
      <c r="G46" s="60"/>
      <c r="H46" s="103"/>
      <c r="I46" s="103"/>
      <c r="J46" s="104">
        <f>SUM(I47:I51)</f>
        <v>0</v>
      </c>
    </row>
    <row r="47" spans="1:10" s="90" customFormat="1" ht="23.25" customHeight="1" x14ac:dyDescent="0.25">
      <c r="D47" s="61">
        <f>0.01+D46</f>
        <v>1.01</v>
      </c>
      <c r="E47" s="62" t="s">
        <v>22</v>
      </c>
      <c r="F47" s="63">
        <v>80.5</v>
      </c>
      <c r="G47" s="64" t="s">
        <v>16</v>
      </c>
      <c r="H47" s="65"/>
      <c r="I47" s="65">
        <f>F47*H47</f>
        <v>0</v>
      </c>
      <c r="J47" s="105"/>
    </row>
    <row r="48" spans="1:10" s="90" customFormat="1" ht="22.5" customHeight="1" x14ac:dyDescent="0.25">
      <c r="D48" s="61">
        <f t="shared" ref="D48:D51" si="3">0.01+D47</f>
        <v>1.02</v>
      </c>
      <c r="E48" s="62" t="s">
        <v>23</v>
      </c>
      <c r="F48" s="63">
        <v>1</v>
      </c>
      <c r="G48" s="64" t="s">
        <v>31</v>
      </c>
      <c r="H48" s="65"/>
      <c r="I48" s="65">
        <f t="shared" ref="I48:I50" si="4">F48*H48</f>
        <v>0</v>
      </c>
      <c r="J48" s="105"/>
    </row>
    <row r="49" spans="4:10" s="90" customFormat="1" ht="23.25" customHeight="1" x14ac:dyDescent="0.25">
      <c r="D49" s="61">
        <f t="shared" si="3"/>
        <v>1.03</v>
      </c>
      <c r="E49" s="62" t="s">
        <v>25</v>
      </c>
      <c r="F49" s="63">
        <v>80.5</v>
      </c>
      <c r="G49" s="64" t="s">
        <v>16</v>
      </c>
      <c r="H49" s="65"/>
      <c r="I49" s="65">
        <f t="shared" si="4"/>
        <v>0</v>
      </c>
      <c r="J49" s="105"/>
    </row>
    <row r="50" spans="4:10" s="90" customFormat="1" ht="23.25" customHeight="1" x14ac:dyDescent="0.25">
      <c r="D50" s="61">
        <f t="shared" si="3"/>
        <v>1.04</v>
      </c>
      <c r="E50" s="62" t="s">
        <v>18</v>
      </c>
      <c r="F50" s="63">
        <v>1</v>
      </c>
      <c r="G50" s="64" t="s">
        <v>19</v>
      </c>
      <c r="H50" s="65"/>
      <c r="I50" s="65">
        <f t="shared" si="4"/>
        <v>0</v>
      </c>
      <c r="J50" s="105"/>
    </row>
    <row r="51" spans="4:10" s="90" customFormat="1" ht="22.5" customHeight="1" x14ac:dyDescent="0.25">
      <c r="D51" s="61">
        <f t="shared" si="3"/>
        <v>1.05</v>
      </c>
      <c r="E51" s="69" t="s">
        <v>17</v>
      </c>
      <c r="F51" s="70">
        <v>1</v>
      </c>
      <c r="G51" s="71" t="s">
        <v>19</v>
      </c>
      <c r="H51" s="65"/>
      <c r="I51" s="65">
        <f>F51*H51</f>
        <v>0</v>
      </c>
      <c r="J51" s="106"/>
    </row>
    <row r="52" spans="4:10" s="90" customFormat="1" ht="23.25" customHeight="1" x14ac:dyDescent="0.25">
      <c r="D52" s="57">
        <v>2</v>
      </c>
      <c r="E52" s="77" t="s">
        <v>41</v>
      </c>
      <c r="F52" s="59"/>
      <c r="G52" s="60"/>
      <c r="H52" s="103" t="s">
        <v>57</v>
      </c>
      <c r="I52" s="103"/>
      <c r="J52" s="104">
        <f>SUM(I53:I53)</f>
        <v>0</v>
      </c>
    </row>
    <row r="53" spans="4:10" s="90" customFormat="1" ht="36" x14ac:dyDescent="0.25">
      <c r="D53" s="61">
        <v>2.0099999999999998</v>
      </c>
      <c r="E53" s="62" t="s">
        <v>56</v>
      </c>
      <c r="F53" s="63">
        <v>80.5</v>
      </c>
      <c r="G53" s="64" t="s">
        <v>16</v>
      </c>
      <c r="H53" s="65"/>
      <c r="I53" s="65">
        <f>F53*H53</f>
        <v>0</v>
      </c>
      <c r="J53" s="105"/>
    </row>
    <row r="54" spans="4:10" s="90" customFormat="1" ht="23.25" customHeight="1" x14ac:dyDescent="0.25">
      <c r="D54" s="57">
        <v>3</v>
      </c>
      <c r="E54" s="67" t="s">
        <v>14</v>
      </c>
      <c r="F54" s="78"/>
      <c r="G54" s="79"/>
      <c r="H54" s="135"/>
      <c r="I54" s="136"/>
      <c r="J54" s="104">
        <f>SUM(I55)</f>
        <v>0</v>
      </c>
    </row>
    <row r="55" spans="4:10" s="90" customFormat="1" ht="23.25" customHeight="1" x14ac:dyDescent="0.25">
      <c r="D55" s="61">
        <v>3.01</v>
      </c>
      <c r="E55" s="80" t="s">
        <v>21</v>
      </c>
      <c r="F55" s="63">
        <v>1</v>
      </c>
      <c r="G55" s="64" t="s">
        <v>19</v>
      </c>
      <c r="H55" s="65"/>
      <c r="I55" s="65">
        <f>F55*H55</f>
        <v>0</v>
      </c>
      <c r="J55" s="137"/>
    </row>
    <row r="56" spans="4:10" s="89" customFormat="1" ht="23.25" customHeight="1" x14ac:dyDescent="0.3">
      <c r="D56" s="74"/>
      <c r="E56" s="72" t="s">
        <v>46</v>
      </c>
      <c r="F56" s="75"/>
      <c r="G56" s="75"/>
      <c r="H56" s="75"/>
      <c r="I56" s="75"/>
      <c r="J56" s="76">
        <f>SUM(J57:J65)</f>
        <v>0</v>
      </c>
    </row>
    <row r="57" spans="4:10" s="90" customFormat="1" ht="23.25" customHeight="1" x14ac:dyDescent="0.25">
      <c r="D57" s="57">
        <v>1</v>
      </c>
      <c r="E57" s="67" t="s">
        <v>15</v>
      </c>
      <c r="F57" s="78"/>
      <c r="G57" s="79"/>
      <c r="H57" s="135"/>
      <c r="I57" s="136"/>
      <c r="J57" s="104">
        <f>SUM(I58:I62)</f>
        <v>0</v>
      </c>
    </row>
    <row r="58" spans="4:10" s="90" customFormat="1" ht="23.25" customHeight="1" x14ac:dyDescent="0.25">
      <c r="D58" s="61">
        <v>1.01</v>
      </c>
      <c r="E58" s="81" t="s">
        <v>22</v>
      </c>
      <c r="F58" s="82">
        <v>45</v>
      </c>
      <c r="G58" s="83" t="s">
        <v>16</v>
      </c>
      <c r="H58" s="65"/>
      <c r="I58" s="65">
        <f>(F58*H58)</f>
        <v>0</v>
      </c>
      <c r="J58" s="137"/>
    </row>
    <row r="59" spans="4:10" s="90" customFormat="1" ht="18" x14ac:dyDescent="0.25">
      <c r="D59" s="61">
        <v>1.02</v>
      </c>
      <c r="E59" s="81" t="s">
        <v>23</v>
      </c>
      <c r="F59" s="82">
        <v>1</v>
      </c>
      <c r="G59" s="83" t="s">
        <v>31</v>
      </c>
      <c r="H59" s="65"/>
      <c r="I59" s="65">
        <f>(F59*H59)</f>
        <v>0</v>
      </c>
      <c r="J59" s="137"/>
    </row>
    <row r="60" spans="4:10" s="90" customFormat="1" ht="23.25" customHeight="1" x14ac:dyDescent="0.25">
      <c r="D60" s="61">
        <v>1.03</v>
      </c>
      <c r="E60" s="81" t="s">
        <v>25</v>
      </c>
      <c r="F60" s="82">
        <v>45</v>
      </c>
      <c r="G60" s="83" t="s">
        <v>16</v>
      </c>
      <c r="H60" s="65"/>
      <c r="I60" s="65">
        <f>(F60*H60)</f>
        <v>0</v>
      </c>
      <c r="J60" s="137"/>
    </row>
    <row r="61" spans="4:10" s="90" customFormat="1" ht="23.25" customHeight="1" x14ac:dyDescent="0.25">
      <c r="D61" s="61">
        <v>1.04</v>
      </c>
      <c r="E61" s="81" t="s">
        <v>18</v>
      </c>
      <c r="F61" s="82">
        <v>1</v>
      </c>
      <c r="G61" s="83" t="s">
        <v>19</v>
      </c>
      <c r="H61" s="65"/>
      <c r="I61" s="65">
        <f>(F61*H61)</f>
        <v>0</v>
      </c>
      <c r="J61" s="137"/>
    </row>
    <row r="62" spans="4:10" s="90" customFormat="1" ht="21.75" customHeight="1" x14ac:dyDescent="0.25">
      <c r="D62" s="61">
        <v>1.05</v>
      </c>
      <c r="E62" s="81" t="s">
        <v>17</v>
      </c>
      <c r="F62" s="82">
        <v>1</v>
      </c>
      <c r="G62" s="83" t="s">
        <v>19</v>
      </c>
      <c r="H62" s="65"/>
      <c r="I62" s="65">
        <f>(F62*H62)</f>
        <v>0</v>
      </c>
      <c r="J62" s="137"/>
    </row>
    <row r="63" spans="4:10" s="90" customFormat="1" ht="23.25" customHeight="1" x14ac:dyDescent="0.25">
      <c r="D63" s="57">
        <v>2</v>
      </c>
      <c r="E63" s="67" t="s">
        <v>20</v>
      </c>
      <c r="F63" s="78"/>
      <c r="G63" s="79"/>
      <c r="H63" s="135"/>
      <c r="I63" s="136"/>
      <c r="J63" s="104">
        <f>I64</f>
        <v>0</v>
      </c>
    </row>
    <row r="64" spans="4:10" s="90" customFormat="1" ht="36" x14ac:dyDescent="0.25">
      <c r="D64" s="61">
        <v>2.0099999999999998</v>
      </c>
      <c r="E64" s="81" t="s">
        <v>42</v>
      </c>
      <c r="F64" s="82">
        <v>45</v>
      </c>
      <c r="G64" s="83" t="s">
        <v>16</v>
      </c>
      <c r="H64" s="65"/>
      <c r="I64" s="65">
        <f>(F64*H64)</f>
        <v>0</v>
      </c>
      <c r="J64" s="137"/>
    </row>
    <row r="65" spans="4:10" s="90" customFormat="1" ht="23.25" customHeight="1" x14ac:dyDescent="0.25">
      <c r="D65" s="57">
        <v>3</v>
      </c>
      <c r="E65" s="67" t="s">
        <v>14</v>
      </c>
      <c r="F65" s="78"/>
      <c r="G65" s="79"/>
      <c r="H65" s="135"/>
      <c r="I65" s="136"/>
      <c r="J65" s="104">
        <f>SUM(I66)</f>
        <v>0</v>
      </c>
    </row>
    <row r="66" spans="4:10" s="90" customFormat="1" ht="23.25" customHeight="1" x14ac:dyDescent="0.25">
      <c r="D66" s="61">
        <v>3.01</v>
      </c>
      <c r="E66" s="81" t="s">
        <v>21</v>
      </c>
      <c r="F66" s="82">
        <v>1</v>
      </c>
      <c r="G66" s="83" t="s">
        <v>19</v>
      </c>
      <c r="H66" s="65"/>
      <c r="I66" s="65">
        <f>H66*F66</f>
        <v>0</v>
      </c>
      <c r="J66" s="137"/>
    </row>
    <row r="67" spans="4:10" s="89" customFormat="1" ht="20.25" x14ac:dyDescent="0.3">
      <c r="D67" s="74"/>
      <c r="E67" s="72" t="s">
        <v>47</v>
      </c>
      <c r="F67" s="75"/>
      <c r="G67" s="75"/>
      <c r="H67" s="75"/>
      <c r="I67" s="75"/>
      <c r="J67" s="76">
        <f>SUM(J68:J74)</f>
        <v>0</v>
      </c>
    </row>
    <row r="68" spans="4:10" s="90" customFormat="1" ht="23.25" customHeight="1" x14ac:dyDescent="0.25">
      <c r="D68" s="57">
        <v>1</v>
      </c>
      <c r="E68" s="67" t="s">
        <v>15</v>
      </c>
      <c r="F68" s="78"/>
      <c r="G68" s="79"/>
      <c r="H68" s="135"/>
      <c r="I68" s="136"/>
      <c r="J68" s="104">
        <f>SUM(I69:I71)</f>
        <v>0</v>
      </c>
    </row>
    <row r="69" spans="4:10" s="90" customFormat="1" ht="23.25" customHeight="1" x14ac:dyDescent="0.25">
      <c r="D69" s="61">
        <v>1.01</v>
      </c>
      <c r="E69" s="81" t="s">
        <v>25</v>
      </c>
      <c r="F69" s="82">
        <v>43</v>
      </c>
      <c r="G69" s="83" t="s">
        <v>16</v>
      </c>
      <c r="H69" s="65"/>
      <c r="I69" s="65">
        <f>(F69*H69)</f>
        <v>0</v>
      </c>
      <c r="J69" s="137"/>
    </row>
    <row r="70" spans="4:10" s="90" customFormat="1" ht="23.25" customHeight="1" x14ac:dyDescent="0.25">
      <c r="D70" s="61">
        <v>1.02</v>
      </c>
      <c r="E70" s="81" t="s">
        <v>18</v>
      </c>
      <c r="F70" s="82">
        <v>1</v>
      </c>
      <c r="G70" s="83" t="s">
        <v>19</v>
      </c>
      <c r="H70" s="65"/>
      <c r="I70" s="65">
        <f t="shared" ref="I70:I71" si="5">(F70*H70)</f>
        <v>0</v>
      </c>
      <c r="J70" s="137"/>
    </row>
    <row r="71" spans="4:10" s="90" customFormat="1" ht="21.75" customHeight="1" x14ac:dyDescent="0.25">
      <c r="D71" s="61">
        <v>1.03</v>
      </c>
      <c r="E71" s="81" t="s">
        <v>43</v>
      </c>
      <c r="F71" s="82">
        <v>43</v>
      </c>
      <c r="G71" s="83" t="s">
        <v>19</v>
      </c>
      <c r="H71" s="65"/>
      <c r="I71" s="65">
        <f t="shared" si="5"/>
        <v>0</v>
      </c>
      <c r="J71" s="137"/>
    </row>
    <row r="72" spans="4:10" s="90" customFormat="1" ht="23.25" customHeight="1" x14ac:dyDescent="0.25">
      <c r="D72" s="57">
        <v>2</v>
      </c>
      <c r="E72" s="67" t="s">
        <v>20</v>
      </c>
      <c r="F72" s="78"/>
      <c r="G72" s="79"/>
      <c r="H72" s="135"/>
      <c r="I72" s="136"/>
      <c r="J72" s="104">
        <f>SUM(I73:I73)</f>
        <v>0</v>
      </c>
    </row>
    <row r="73" spans="4:10" s="90" customFormat="1" ht="36" x14ac:dyDescent="0.25">
      <c r="D73" s="61">
        <v>2.0099999999999998</v>
      </c>
      <c r="E73" s="81" t="s">
        <v>42</v>
      </c>
      <c r="F73" s="82">
        <v>43</v>
      </c>
      <c r="G73" s="83" t="s">
        <v>16</v>
      </c>
      <c r="H73" s="65"/>
      <c r="I73" s="65">
        <f>(F73*H73)</f>
        <v>0</v>
      </c>
      <c r="J73" s="137"/>
    </row>
    <row r="74" spans="4:10" s="90" customFormat="1" ht="23.25" customHeight="1" x14ac:dyDescent="0.25">
      <c r="D74" s="84">
        <v>3</v>
      </c>
      <c r="E74" s="85" t="s">
        <v>14</v>
      </c>
      <c r="F74" s="78"/>
      <c r="G74" s="79"/>
      <c r="H74" s="135"/>
      <c r="I74" s="136"/>
      <c r="J74" s="104">
        <f>SUM(I75)</f>
        <v>0</v>
      </c>
    </row>
    <row r="75" spans="4:10" s="90" customFormat="1" ht="23.25" customHeight="1" x14ac:dyDescent="0.25">
      <c r="D75" s="61">
        <v>3.01</v>
      </c>
      <c r="E75" s="81" t="s">
        <v>21</v>
      </c>
      <c r="F75" s="82">
        <v>1</v>
      </c>
      <c r="G75" s="83" t="s">
        <v>19</v>
      </c>
      <c r="H75" s="65"/>
      <c r="I75" s="65">
        <f>(F75*H75)</f>
        <v>0</v>
      </c>
      <c r="J75" s="137"/>
    </row>
    <row r="76" spans="4:10" s="89" customFormat="1" ht="20.25" x14ac:dyDescent="0.3">
      <c r="D76" s="74"/>
      <c r="E76" s="72" t="s">
        <v>49</v>
      </c>
      <c r="F76" s="75"/>
      <c r="G76" s="75"/>
      <c r="H76" s="75"/>
      <c r="I76" s="75"/>
      <c r="J76" s="76">
        <f>SUM(J77:J85)</f>
        <v>0</v>
      </c>
    </row>
    <row r="77" spans="4:10" s="90" customFormat="1" ht="23.25" customHeight="1" x14ac:dyDescent="0.25">
      <c r="D77" s="57">
        <v>1</v>
      </c>
      <c r="E77" s="67" t="s">
        <v>15</v>
      </c>
      <c r="F77" s="78"/>
      <c r="G77" s="79"/>
      <c r="H77" s="135"/>
      <c r="I77" s="136"/>
      <c r="J77" s="104"/>
    </row>
    <row r="78" spans="4:10" s="90" customFormat="1" ht="23.25" customHeight="1" x14ac:dyDescent="0.25">
      <c r="D78" s="61">
        <v>1.01</v>
      </c>
      <c r="E78" s="81" t="s">
        <v>22</v>
      </c>
      <c r="F78" s="82">
        <v>24.15</v>
      </c>
      <c r="G78" s="83" t="s">
        <v>16</v>
      </c>
      <c r="H78" s="65"/>
      <c r="I78" s="65">
        <f>(F78*H78)</f>
        <v>0</v>
      </c>
      <c r="J78" s="137"/>
    </row>
    <row r="79" spans="4:10" s="90" customFormat="1" ht="23.25" customHeight="1" x14ac:dyDescent="0.25">
      <c r="D79" s="61">
        <v>1.02</v>
      </c>
      <c r="E79" s="81" t="s">
        <v>23</v>
      </c>
      <c r="F79" s="82">
        <v>1</v>
      </c>
      <c r="G79" s="83" t="s">
        <v>31</v>
      </c>
      <c r="H79" s="65"/>
      <c r="I79" s="65">
        <f t="shared" ref="I79:I82" si="6">(F79*H79)</f>
        <v>0</v>
      </c>
      <c r="J79" s="137"/>
    </row>
    <row r="80" spans="4:10" s="90" customFormat="1" ht="23.25" customHeight="1" x14ac:dyDescent="0.25">
      <c r="D80" s="61">
        <v>1.03</v>
      </c>
      <c r="E80" s="81" t="s">
        <v>25</v>
      </c>
      <c r="F80" s="82">
        <v>24.15</v>
      </c>
      <c r="G80" s="83" t="s">
        <v>16</v>
      </c>
      <c r="H80" s="65"/>
      <c r="I80" s="65">
        <f t="shared" si="6"/>
        <v>0</v>
      </c>
      <c r="J80" s="137"/>
    </row>
    <row r="81" spans="4:10" s="90" customFormat="1" ht="23.25" customHeight="1" x14ac:dyDescent="0.25">
      <c r="D81" s="61">
        <v>1.04</v>
      </c>
      <c r="E81" s="81" t="s">
        <v>18</v>
      </c>
      <c r="F81" s="82">
        <v>1</v>
      </c>
      <c r="G81" s="83" t="s">
        <v>19</v>
      </c>
      <c r="H81" s="65"/>
      <c r="I81" s="65">
        <f t="shared" si="6"/>
        <v>0</v>
      </c>
      <c r="J81" s="137"/>
    </row>
    <row r="82" spans="4:10" s="90" customFormat="1" ht="23.25" customHeight="1" x14ac:dyDescent="0.25">
      <c r="D82" s="61">
        <v>1.05</v>
      </c>
      <c r="E82" s="81" t="s">
        <v>17</v>
      </c>
      <c r="F82" s="82">
        <v>1</v>
      </c>
      <c r="G82" s="83" t="s">
        <v>19</v>
      </c>
      <c r="H82" s="65"/>
      <c r="I82" s="65">
        <f t="shared" si="6"/>
        <v>0</v>
      </c>
      <c r="J82" s="137"/>
    </row>
    <row r="83" spans="4:10" s="90" customFormat="1" ht="23.25" customHeight="1" x14ac:dyDescent="0.25">
      <c r="D83" s="57">
        <v>2</v>
      </c>
      <c r="E83" s="67" t="s">
        <v>20</v>
      </c>
      <c r="F83" s="78"/>
      <c r="G83" s="79"/>
      <c r="H83" s="135"/>
      <c r="I83" s="136"/>
      <c r="J83" s="104">
        <f>SUM(I84:I84)</f>
        <v>0</v>
      </c>
    </row>
    <row r="84" spans="4:10" s="90" customFormat="1" ht="36" x14ac:dyDescent="0.25">
      <c r="D84" s="61">
        <v>2.0099999999999998</v>
      </c>
      <c r="E84" s="81" t="s">
        <v>44</v>
      </c>
      <c r="F84" s="82">
        <v>24.15</v>
      </c>
      <c r="G84" s="83" t="s">
        <v>16</v>
      </c>
      <c r="H84" s="65"/>
      <c r="I84" s="65">
        <f>(F84*H84)</f>
        <v>0</v>
      </c>
      <c r="J84" s="137"/>
    </row>
    <row r="85" spans="4:10" s="90" customFormat="1" ht="21.75" customHeight="1" x14ac:dyDescent="0.25">
      <c r="D85" s="57">
        <v>3</v>
      </c>
      <c r="E85" s="67" t="s">
        <v>14</v>
      </c>
      <c r="F85" s="78"/>
      <c r="G85" s="79"/>
      <c r="H85" s="135"/>
      <c r="I85" s="136"/>
      <c r="J85" s="104">
        <f>SUM(I86)</f>
        <v>0</v>
      </c>
    </row>
    <row r="86" spans="4:10" s="90" customFormat="1" ht="21.75" customHeight="1" x14ac:dyDescent="0.25">
      <c r="D86" s="61">
        <v>3.01</v>
      </c>
      <c r="E86" s="81" t="s">
        <v>21</v>
      </c>
      <c r="F86" s="82">
        <v>1</v>
      </c>
      <c r="G86" s="83" t="s">
        <v>19</v>
      </c>
      <c r="H86" s="65"/>
      <c r="I86" s="65">
        <f t="shared" ref="I86" si="7">(F86*H86)</f>
        <v>0</v>
      </c>
      <c r="J86" s="137"/>
    </row>
    <row r="87" spans="4:10" s="89" customFormat="1" ht="20.25" x14ac:dyDescent="0.3">
      <c r="D87" s="74"/>
      <c r="E87" s="72" t="s">
        <v>48</v>
      </c>
      <c r="F87" s="75"/>
      <c r="G87" s="75"/>
      <c r="H87" s="75"/>
      <c r="I87" s="75"/>
      <c r="J87" s="76">
        <f>SUM(J88:J94)</f>
        <v>0</v>
      </c>
    </row>
    <row r="88" spans="4:10" s="90" customFormat="1" ht="18" x14ac:dyDescent="0.25">
      <c r="D88" s="57">
        <v>1</v>
      </c>
      <c r="E88" s="67" t="s">
        <v>15</v>
      </c>
      <c r="F88" s="78"/>
      <c r="G88" s="79"/>
      <c r="H88" s="135"/>
      <c r="I88" s="136"/>
      <c r="J88" s="104">
        <f>SUM(I89:I91)</f>
        <v>0</v>
      </c>
    </row>
    <row r="89" spans="4:10" s="90" customFormat="1" ht="18" x14ac:dyDescent="0.25">
      <c r="D89" s="61">
        <v>1.01</v>
      </c>
      <c r="E89" s="81" t="s">
        <v>22</v>
      </c>
      <c r="F89" s="82">
        <v>45</v>
      </c>
      <c r="G89" s="83" t="s">
        <v>16</v>
      </c>
      <c r="H89" s="65"/>
      <c r="I89" s="65">
        <f t="shared" ref="I89:I91" si="8">(F89*H89)</f>
        <v>0</v>
      </c>
      <c r="J89" s="137"/>
    </row>
    <row r="90" spans="4:10" s="90" customFormat="1" ht="18" x14ac:dyDescent="0.25">
      <c r="D90" s="61">
        <v>1.02</v>
      </c>
      <c r="E90" s="81" t="s">
        <v>25</v>
      </c>
      <c r="F90" s="82">
        <v>45</v>
      </c>
      <c r="G90" s="83" t="s">
        <v>16</v>
      </c>
      <c r="H90" s="65"/>
      <c r="I90" s="65">
        <f t="shared" si="8"/>
        <v>0</v>
      </c>
      <c r="J90" s="137"/>
    </row>
    <row r="91" spans="4:10" s="90" customFormat="1" ht="22.5" customHeight="1" x14ac:dyDescent="0.25">
      <c r="D91" s="61">
        <v>1.03</v>
      </c>
      <c r="E91" s="81" t="s">
        <v>17</v>
      </c>
      <c r="F91" s="82">
        <v>1</v>
      </c>
      <c r="G91" s="83" t="s">
        <v>19</v>
      </c>
      <c r="H91" s="65"/>
      <c r="I91" s="65">
        <f t="shared" si="8"/>
        <v>0</v>
      </c>
      <c r="J91" s="137"/>
    </row>
    <row r="92" spans="4:10" s="90" customFormat="1" ht="18" x14ac:dyDescent="0.25">
      <c r="D92" s="57">
        <v>2</v>
      </c>
      <c r="E92" s="67" t="s">
        <v>20</v>
      </c>
      <c r="F92" s="78"/>
      <c r="G92" s="79"/>
      <c r="H92" s="135"/>
      <c r="I92" s="136"/>
      <c r="J92" s="104">
        <f>SUM(I93)</f>
        <v>0</v>
      </c>
    </row>
    <row r="93" spans="4:10" s="90" customFormat="1" ht="36" x14ac:dyDescent="0.25">
      <c r="D93" s="61">
        <v>2.0099999999999998</v>
      </c>
      <c r="E93" s="81" t="s">
        <v>42</v>
      </c>
      <c r="F93" s="82">
        <v>45</v>
      </c>
      <c r="G93" s="83" t="s">
        <v>16</v>
      </c>
      <c r="H93" s="65"/>
      <c r="I93" s="65">
        <f t="shared" ref="I93:I95" si="9">(F93*H93)</f>
        <v>0</v>
      </c>
      <c r="J93" s="137"/>
    </row>
    <row r="94" spans="4:10" s="90" customFormat="1" ht="18" x14ac:dyDescent="0.25">
      <c r="D94" s="57">
        <v>3</v>
      </c>
      <c r="E94" s="67" t="s">
        <v>14</v>
      </c>
      <c r="F94" s="78"/>
      <c r="G94" s="79"/>
      <c r="H94" s="135"/>
      <c r="I94" s="136"/>
      <c r="J94" s="104">
        <f>SUM(I95)</f>
        <v>0</v>
      </c>
    </row>
    <row r="95" spans="4:10" s="90" customFormat="1" ht="23.25" customHeight="1" x14ac:dyDescent="0.25">
      <c r="D95" s="61">
        <v>3.01</v>
      </c>
      <c r="E95" s="81" t="s">
        <v>21</v>
      </c>
      <c r="F95" s="82">
        <v>1</v>
      </c>
      <c r="G95" s="83" t="s">
        <v>19</v>
      </c>
      <c r="H95" s="65"/>
      <c r="I95" s="65">
        <f t="shared" si="9"/>
        <v>0</v>
      </c>
      <c r="J95" s="137"/>
    </row>
    <row r="96" spans="4:10" s="89" customFormat="1" ht="24" customHeight="1" x14ac:dyDescent="0.3">
      <c r="D96" s="94"/>
      <c r="E96" s="95"/>
      <c r="F96" s="96"/>
      <c r="G96" s="97"/>
      <c r="H96" s="98"/>
      <c r="I96" s="99"/>
      <c r="J96" s="46">
        <f>J87+J76+J67+J56+J45+J34+J23+J11</f>
        <v>0</v>
      </c>
    </row>
    <row r="97" spans="4:10" s="89" customFormat="1" ht="18" customHeight="1" thickBot="1" x14ac:dyDescent="0.35">
      <c r="D97" s="100"/>
      <c r="E97" s="33"/>
      <c r="F97" s="101"/>
      <c r="G97" s="34"/>
      <c r="H97" s="35"/>
      <c r="I97" s="32"/>
      <c r="J97" s="102"/>
    </row>
    <row r="98" spans="4:10" s="90" customFormat="1" ht="23.25" customHeight="1" thickBot="1" x14ac:dyDescent="0.3">
      <c r="D98" s="40"/>
      <c r="E98" s="138" t="s">
        <v>26</v>
      </c>
      <c r="F98" s="139"/>
      <c r="G98" s="139"/>
      <c r="H98" s="140">
        <f>J96</f>
        <v>0</v>
      </c>
      <c r="I98" s="141"/>
      <c r="J98" s="142"/>
    </row>
    <row r="99" spans="4:10" s="90" customFormat="1" ht="18.75" customHeight="1" x14ac:dyDescent="0.25">
      <c r="D99" s="40"/>
      <c r="E99" s="143" t="s">
        <v>27</v>
      </c>
      <c r="F99" s="144">
        <v>2</v>
      </c>
      <c r="G99" s="145" t="s">
        <v>7</v>
      </c>
      <c r="H99" s="146">
        <f>H98*2%</f>
        <v>0</v>
      </c>
      <c r="I99" s="141"/>
      <c r="J99" s="142"/>
    </row>
    <row r="100" spans="4:10" s="90" customFormat="1" ht="18.75" customHeight="1" x14ac:dyDescent="0.25">
      <c r="D100" s="40"/>
      <c r="E100" s="143" t="s">
        <v>59</v>
      </c>
      <c r="F100" s="144">
        <v>4</v>
      </c>
      <c r="G100" s="145" t="s">
        <v>7</v>
      </c>
      <c r="H100" s="146">
        <f>H98*4%</f>
        <v>0</v>
      </c>
      <c r="I100" s="141"/>
      <c r="J100" s="142"/>
    </row>
    <row r="101" spans="4:10" s="90" customFormat="1" ht="18.75" customHeight="1" x14ac:dyDescent="0.25">
      <c r="D101" s="40"/>
      <c r="E101" s="143" t="s">
        <v>60</v>
      </c>
      <c r="F101" s="144">
        <v>2</v>
      </c>
      <c r="G101" s="145" t="s">
        <v>7</v>
      </c>
      <c r="H101" s="146">
        <f>H98*2%</f>
        <v>0</v>
      </c>
      <c r="I101" s="141"/>
      <c r="J101" s="142"/>
    </row>
    <row r="102" spans="4:10" s="90" customFormat="1" ht="21.75" customHeight="1" x14ac:dyDescent="0.25">
      <c r="D102" s="40"/>
      <c r="E102" s="147" t="s">
        <v>10</v>
      </c>
      <c r="F102" s="148">
        <v>10</v>
      </c>
      <c r="G102" s="149" t="s">
        <v>7</v>
      </c>
      <c r="H102" s="150">
        <f>H98*10%</f>
        <v>0</v>
      </c>
      <c r="I102" s="141"/>
      <c r="J102" s="142"/>
    </row>
    <row r="103" spans="4:10" s="90" customFormat="1" ht="20.25" customHeight="1" x14ac:dyDescent="0.25">
      <c r="D103" s="40"/>
      <c r="E103" s="147" t="s">
        <v>9</v>
      </c>
      <c r="F103" s="148">
        <v>5</v>
      </c>
      <c r="G103" s="149" t="s">
        <v>7</v>
      </c>
      <c r="H103" s="150">
        <f>H98*5%</f>
        <v>0</v>
      </c>
      <c r="I103" s="141"/>
    </row>
    <row r="104" spans="4:10" s="90" customFormat="1" ht="20.25" customHeight="1" x14ac:dyDescent="0.25">
      <c r="D104" s="40"/>
      <c r="E104" s="151" t="s">
        <v>50</v>
      </c>
      <c r="F104" s="148"/>
      <c r="G104" s="149"/>
      <c r="H104" s="152">
        <f>SUM(H98:H103)</f>
        <v>0</v>
      </c>
      <c r="I104" s="141"/>
    </row>
    <row r="105" spans="4:10" s="158" customFormat="1" ht="22.5" customHeight="1" thickBot="1" x14ac:dyDescent="0.25">
      <c r="D105" s="40"/>
      <c r="E105" s="169" t="s">
        <v>51</v>
      </c>
      <c r="F105" s="153">
        <v>18</v>
      </c>
      <c r="G105" s="153" t="s">
        <v>7</v>
      </c>
      <c r="H105" s="170">
        <f>(H104*0.1*0.18)</f>
        <v>0</v>
      </c>
      <c r="I105" s="171"/>
    </row>
    <row r="106" spans="4:10" s="90" customFormat="1" ht="18" customHeight="1" thickBot="1" x14ac:dyDescent="0.3">
      <c r="D106" s="40"/>
      <c r="E106" s="154"/>
      <c r="F106" s="155"/>
      <c r="G106" s="156"/>
      <c r="H106" s="157"/>
    </row>
    <row r="107" spans="4:10" s="158" customFormat="1" ht="24" customHeight="1" thickBot="1" x14ac:dyDescent="0.25">
      <c r="D107" s="40"/>
      <c r="E107" s="159" t="s">
        <v>32</v>
      </c>
      <c r="F107" s="160"/>
      <c r="G107" s="161"/>
      <c r="H107" s="162">
        <f>H104+H105</f>
        <v>0</v>
      </c>
    </row>
    <row r="108" spans="4:10" s="90" customFormat="1" ht="15" customHeight="1" x14ac:dyDescent="0.25">
      <c r="D108" s="40"/>
      <c r="E108" s="163"/>
      <c r="F108" s="164"/>
      <c r="G108" s="156"/>
      <c r="H108" s="157"/>
    </row>
    <row r="109" spans="4:10" s="90" customFormat="1" ht="3" customHeight="1" thickBot="1" x14ac:dyDescent="0.3">
      <c r="D109" s="40"/>
      <c r="E109" s="163"/>
      <c r="F109" s="164"/>
      <c r="G109" s="156"/>
      <c r="H109" s="157"/>
    </row>
    <row r="110" spans="4:10" s="41" customFormat="1" ht="27" customHeight="1" thickBot="1" x14ac:dyDescent="0.25">
      <c r="D110" s="40"/>
      <c r="E110" s="165" t="s">
        <v>28</v>
      </c>
      <c r="F110" s="166"/>
      <c r="G110" s="167"/>
      <c r="H110" s="168">
        <f>+H107</f>
        <v>0</v>
      </c>
      <c r="I110" s="42"/>
    </row>
    <row r="111" spans="4:10" s="8" customFormat="1" ht="27" customHeight="1" x14ac:dyDescent="0.2">
      <c r="D111" s="36"/>
      <c r="F111" s="37"/>
      <c r="G111" s="38"/>
      <c r="H111" s="39"/>
      <c r="I111" s="39"/>
    </row>
    <row r="112" spans="4:10" s="8" customFormat="1" ht="27" customHeight="1" x14ac:dyDescent="0.2">
      <c r="D112" s="36"/>
      <c r="F112" s="37"/>
      <c r="G112" s="38"/>
      <c r="H112" s="44"/>
      <c r="I112" s="45"/>
    </row>
    <row r="113" spans="4:10" s="8" customFormat="1" ht="27" customHeight="1" x14ac:dyDescent="0.35">
      <c r="D113" s="36"/>
      <c r="F113" s="37"/>
      <c r="G113" s="38"/>
      <c r="H113" s="44"/>
      <c r="I113" s="48"/>
    </row>
    <row r="114" spans="4:10" s="8" customFormat="1" ht="27" customHeight="1" x14ac:dyDescent="0.2">
      <c r="D114" s="36"/>
      <c r="E114" s="50" t="s">
        <v>35</v>
      </c>
      <c r="F114" s="49"/>
      <c r="G114" s="173"/>
      <c r="H114" s="188" t="s">
        <v>36</v>
      </c>
      <c r="I114" s="188"/>
      <c r="J114" s="5"/>
    </row>
    <row r="115" spans="4:10" s="8" customFormat="1" ht="27" customHeight="1" x14ac:dyDescent="0.35">
      <c r="D115" s="36"/>
      <c r="E115" s="172" t="s">
        <v>33</v>
      </c>
      <c r="F115"/>
      <c r="G115"/>
      <c r="H115" s="189" t="s">
        <v>34</v>
      </c>
      <c r="I115" s="189"/>
      <c r="J115"/>
    </row>
    <row r="116" spans="4:10" ht="30" customHeight="1" x14ac:dyDescent="0.35">
      <c r="E116" s="174" t="s">
        <v>37</v>
      </c>
      <c r="F116" s="23"/>
      <c r="G116" s="3"/>
      <c r="H116" s="190" t="s">
        <v>39</v>
      </c>
      <c r="I116" s="190"/>
      <c r="J116" s="4"/>
    </row>
    <row r="117" spans="4:10" ht="23.25" x14ac:dyDescent="0.35">
      <c r="E117" s="172" t="s">
        <v>38</v>
      </c>
      <c r="F117" s="23"/>
      <c r="G117" s="3"/>
      <c r="H117" s="189" t="s">
        <v>40</v>
      </c>
      <c r="I117" s="189"/>
      <c r="J117" s="4"/>
    </row>
    <row r="118" spans="4:10" x14ac:dyDescent="0.2">
      <c r="F118" s="23"/>
      <c r="G118" s="3"/>
      <c r="J118" s="4"/>
    </row>
    <row r="119" spans="4:10" x14ac:dyDescent="0.2">
      <c r="F119" s="23"/>
      <c r="G119" s="3"/>
      <c r="J119" s="4"/>
    </row>
    <row r="120" spans="4:10" x14ac:dyDescent="0.2">
      <c r="F120" s="23"/>
      <c r="G120" s="3"/>
      <c r="J120" s="4"/>
    </row>
    <row r="121" spans="4:10" s="30" customFormat="1" x14ac:dyDescent="0.2">
      <c r="D121" s="8"/>
      <c r="E121"/>
      <c r="F121" s="23"/>
      <c r="G121" s="3"/>
      <c r="H121"/>
      <c r="I121"/>
      <c r="J121" s="4"/>
    </row>
    <row r="122" spans="4:10" ht="63.75" customHeight="1" x14ac:dyDescent="0.2">
      <c r="F122" s="23"/>
      <c r="G122" s="3"/>
      <c r="J122" s="4"/>
    </row>
    <row r="123" spans="4:10" x14ac:dyDescent="0.2">
      <c r="F123" s="23"/>
      <c r="G123" s="3"/>
      <c r="J123" s="4"/>
    </row>
    <row r="124" spans="4:10" x14ac:dyDescent="0.2">
      <c r="F124" s="23"/>
      <c r="G124" s="3"/>
      <c r="J124" s="4"/>
    </row>
    <row r="125" spans="4:10" x14ac:dyDescent="0.2">
      <c r="F125" s="23"/>
      <c r="G125" s="3"/>
      <c r="J125" s="4"/>
    </row>
    <row r="126" spans="4:10" x14ac:dyDescent="0.2">
      <c r="F126" s="23"/>
      <c r="G126" s="3"/>
      <c r="J126" s="4"/>
    </row>
    <row r="127" spans="4:10" x14ac:dyDescent="0.2">
      <c r="F127" s="23"/>
      <c r="G127" s="3"/>
      <c r="J127" s="4"/>
    </row>
    <row r="128" spans="4:10" x14ac:dyDescent="0.2">
      <c r="F128" s="23"/>
      <c r="G128" s="3"/>
      <c r="J128" s="4"/>
    </row>
    <row r="129" spans="4:12" x14ac:dyDescent="0.2">
      <c r="F129" s="23"/>
      <c r="G129" s="3"/>
      <c r="J129" s="4"/>
    </row>
    <row r="130" spans="4:12" x14ac:dyDescent="0.2">
      <c r="F130" s="23"/>
      <c r="G130" s="3"/>
      <c r="J130" s="4"/>
    </row>
    <row r="131" spans="4:12" x14ac:dyDescent="0.2">
      <c r="E131" s="9"/>
      <c r="F131" s="23"/>
      <c r="G131" s="10"/>
      <c r="H131" s="9"/>
      <c r="I131" s="9"/>
      <c r="J131" s="4"/>
    </row>
    <row r="132" spans="4:12" s="30" customFormat="1" x14ac:dyDescent="0.2">
      <c r="D132" s="8"/>
      <c r="E132" s="11"/>
      <c r="F132" s="24"/>
      <c r="G132" s="25"/>
      <c r="H132" s="12"/>
      <c r="I132" s="13"/>
      <c r="J132" s="4"/>
    </row>
    <row r="133" spans="4:12" x14ac:dyDescent="0.2">
      <c r="E133" s="11"/>
      <c r="F133" s="26"/>
      <c r="G133" s="25"/>
      <c r="H133" s="12"/>
      <c r="I133" s="13"/>
      <c r="J133" s="4"/>
    </row>
    <row r="134" spans="4:12" x14ac:dyDescent="0.2">
      <c r="E134" s="11"/>
      <c r="F134" s="26"/>
      <c r="G134" s="25"/>
      <c r="H134" s="12"/>
      <c r="I134" s="13"/>
      <c r="J134" s="4"/>
    </row>
    <row r="135" spans="4:12" s="14" customFormat="1" ht="20.25" x14ac:dyDescent="0.3">
      <c r="D135" s="8"/>
      <c r="E135" s="11"/>
      <c r="F135" s="26"/>
      <c r="G135" s="25"/>
      <c r="H135" s="12"/>
      <c r="I135" s="13"/>
      <c r="J135" s="4"/>
      <c r="K135" s="27"/>
    </row>
    <row r="136" spans="4:12" s="14" customFormat="1" ht="18.75" customHeight="1" x14ac:dyDescent="0.3">
      <c r="D136" s="8"/>
      <c r="E136" s="11"/>
      <c r="F136" s="26"/>
      <c r="G136" s="25"/>
      <c r="H136" s="12"/>
      <c r="I136" s="13"/>
      <c r="J136" s="4"/>
      <c r="K136" s="27"/>
    </row>
    <row r="137" spans="4:12" s="14" customFormat="1" ht="20.25" x14ac:dyDescent="0.3">
      <c r="D137" s="8"/>
      <c r="E137" s="11"/>
      <c r="F137" s="26"/>
      <c r="G137" s="25"/>
      <c r="H137" s="12"/>
      <c r="I137" s="13"/>
      <c r="J137" s="4"/>
      <c r="K137" s="27"/>
    </row>
    <row r="138" spans="4:12" s="14" customFormat="1" ht="27" customHeight="1" x14ac:dyDescent="0.3">
      <c r="D138" s="8"/>
      <c r="E138" s="11"/>
      <c r="F138" s="26"/>
      <c r="G138" s="25"/>
      <c r="H138" s="12"/>
      <c r="I138" s="13"/>
      <c r="J138" s="4"/>
      <c r="L138" s="28"/>
    </row>
    <row r="139" spans="4:12" ht="21.75" customHeight="1" x14ac:dyDescent="0.2">
      <c r="E139" s="11"/>
      <c r="F139" s="26"/>
      <c r="G139" s="25"/>
      <c r="H139" s="12"/>
      <c r="I139" s="13"/>
      <c r="J139" s="4"/>
    </row>
    <row r="140" spans="4:12" ht="27.75" customHeight="1" x14ac:dyDescent="0.2">
      <c r="E140" s="11"/>
      <c r="F140" s="26"/>
      <c r="G140" s="25"/>
      <c r="H140" s="12"/>
      <c r="I140" s="13"/>
      <c r="J140" s="4"/>
    </row>
    <row r="141" spans="4:12" ht="15.75" x14ac:dyDescent="0.25">
      <c r="E141" s="11"/>
      <c r="F141" s="26"/>
      <c r="G141" s="25"/>
      <c r="H141" s="12"/>
      <c r="I141" s="13"/>
      <c r="J141" s="4"/>
      <c r="K141" s="15"/>
    </row>
    <row r="142" spans="4:12" ht="15.75" x14ac:dyDescent="0.25">
      <c r="E142" s="11"/>
      <c r="F142" s="26"/>
      <c r="G142" s="25"/>
      <c r="H142" s="12"/>
      <c r="I142" s="13"/>
      <c r="J142" s="4"/>
      <c r="K142" s="15"/>
    </row>
    <row r="143" spans="4:12" x14ac:dyDescent="0.2">
      <c r="E143" s="11"/>
      <c r="F143" s="26"/>
      <c r="G143" s="25"/>
      <c r="H143" s="12"/>
      <c r="I143" s="13"/>
      <c r="J143" s="4"/>
    </row>
    <row r="144" spans="4:12" x14ac:dyDescent="0.2">
      <c r="E144" s="11"/>
      <c r="F144" s="26"/>
      <c r="G144" s="25"/>
      <c r="H144" s="12"/>
      <c r="I144" s="13"/>
      <c r="J144" s="4"/>
    </row>
    <row r="145" spans="4:10" x14ac:dyDescent="0.2">
      <c r="E145" s="11"/>
      <c r="F145" s="26"/>
      <c r="G145" s="25"/>
      <c r="H145" s="12"/>
      <c r="I145" s="13"/>
      <c r="J145" s="4"/>
    </row>
    <row r="146" spans="4:10" x14ac:dyDescent="0.2">
      <c r="E146" s="11"/>
      <c r="F146" s="26"/>
      <c r="G146" s="25"/>
      <c r="H146" s="12"/>
      <c r="I146" s="13"/>
      <c r="J146" s="4"/>
    </row>
    <row r="147" spans="4:10" x14ac:dyDescent="0.2">
      <c r="E147" s="11"/>
      <c r="F147" s="26"/>
      <c r="G147" s="25"/>
      <c r="H147" s="12"/>
      <c r="I147" s="13"/>
      <c r="J147" s="4"/>
    </row>
    <row r="148" spans="4:10" x14ac:dyDescent="0.2">
      <c r="E148" s="11"/>
      <c r="F148" s="26"/>
      <c r="G148" s="25"/>
      <c r="H148" s="12"/>
      <c r="I148" s="13"/>
      <c r="J148" s="4"/>
    </row>
    <row r="149" spans="4:10" x14ac:dyDescent="0.2">
      <c r="E149" s="9"/>
      <c r="F149" s="23"/>
      <c r="G149" s="10"/>
      <c r="H149" s="9"/>
      <c r="I149" s="9"/>
      <c r="J149" s="4"/>
    </row>
    <row r="150" spans="4:10" x14ac:dyDescent="0.2">
      <c r="E150" s="9"/>
      <c r="F150" s="23"/>
      <c r="G150" s="10"/>
      <c r="H150" s="9"/>
      <c r="I150" s="9"/>
      <c r="J150" s="4"/>
    </row>
    <row r="151" spans="4:10" x14ac:dyDescent="0.2">
      <c r="E151" s="9"/>
      <c r="F151" s="23"/>
      <c r="G151" s="10"/>
      <c r="H151" s="9"/>
      <c r="I151" s="9"/>
      <c r="J151" s="4"/>
    </row>
    <row r="152" spans="4:10" x14ac:dyDescent="0.2">
      <c r="E152" s="9"/>
      <c r="F152" s="23"/>
      <c r="G152" s="10"/>
      <c r="H152" s="9"/>
      <c r="I152" s="9"/>
      <c r="J152" s="4"/>
    </row>
    <row r="153" spans="4:10" x14ac:dyDescent="0.2">
      <c r="E153" s="9"/>
      <c r="F153" s="23"/>
      <c r="G153" s="10"/>
      <c r="H153" s="9"/>
      <c r="I153" s="9"/>
      <c r="J153" s="4"/>
    </row>
    <row r="154" spans="4:10" x14ac:dyDescent="0.2">
      <c r="E154" s="9"/>
      <c r="F154" s="23"/>
      <c r="G154" s="10"/>
      <c r="H154" s="9"/>
      <c r="I154" s="9"/>
      <c r="J154" s="4"/>
    </row>
    <row r="155" spans="4:10" x14ac:dyDescent="0.2">
      <c r="E155" s="9"/>
      <c r="F155" s="23"/>
      <c r="G155" s="10"/>
      <c r="H155" s="9"/>
      <c r="I155" s="9"/>
      <c r="J155" s="4"/>
    </row>
    <row r="156" spans="4:10" x14ac:dyDescent="0.2">
      <c r="E156" s="9"/>
      <c r="F156" s="23"/>
      <c r="G156" s="10"/>
      <c r="H156" s="9"/>
      <c r="I156" s="9"/>
      <c r="J156" s="4"/>
    </row>
    <row r="157" spans="4:10" x14ac:dyDescent="0.2">
      <c r="E157" s="9"/>
      <c r="F157" s="23"/>
      <c r="G157" s="10"/>
      <c r="H157" s="9"/>
      <c r="I157" s="9"/>
      <c r="J157" s="4"/>
    </row>
    <row r="158" spans="4:10" s="18" customFormat="1" ht="20.25" x14ac:dyDescent="0.3">
      <c r="D158" s="8"/>
      <c r="E158"/>
      <c r="F158" s="23"/>
      <c r="G158" s="3"/>
      <c r="H158"/>
      <c r="I158"/>
      <c r="J158" s="4"/>
    </row>
    <row r="159" spans="4:10" s="2" customFormat="1" x14ac:dyDescent="0.2">
      <c r="D159" s="8"/>
      <c r="E159"/>
      <c r="F159" s="23"/>
      <c r="G159" s="3"/>
      <c r="H159"/>
      <c r="I159"/>
      <c r="J159" s="4"/>
    </row>
    <row r="160" spans="4:10" x14ac:dyDescent="0.2">
      <c r="F160" s="23"/>
      <c r="G160" s="3"/>
      <c r="J160" s="4"/>
    </row>
    <row r="161" spans="4:10" x14ac:dyDescent="0.2">
      <c r="F161" s="23"/>
      <c r="G161" s="3"/>
      <c r="J161" s="4"/>
    </row>
    <row r="162" spans="4:10" x14ac:dyDescent="0.2">
      <c r="F162" s="23"/>
      <c r="G162" s="3"/>
      <c r="J162" s="4"/>
    </row>
    <row r="163" spans="4:10" x14ac:dyDescent="0.2">
      <c r="F163" s="23"/>
      <c r="G163" s="3"/>
      <c r="J163" s="4"/>
    </row>
    <row r="164" spans="4:10" x14ac:dyDescent="0.2">
      <c r="F164" s="23"/>
      <c r="G164" s="3"/>
      <c r="J164" s="4"/>
    </row>
    <row r="165" spans="4:10" x14ac:dyDescent="0.2">
      <c r="F165" s="23"/>
      <c r="G165" s="3"/>
      <c r="J165" s="4"/>
    </row>
    <row r="166" spans="4:10" x14ac:dyDescent="0.2">
      <c r="F166" s="23"/>
      <c r="G166" s="3"/>
      <c r="J166" s="4"/>
    </row>
    <row r="167" spans="4:10" x14ac:dyDescent="0.2">
      <c r="F167" s="23"/>
      <c r="G167" s="3"/>
      <c r="J167" s="4"/>
    </row>
    <row r="168" spans="4:10" x14ac:dyDescent="0.2">
      <c r="F168" s="23"/>
      <c r="G168" s="3"/>
      <c r="J168" s="4"/>
    </row>
    <row r="169" spans="4:10" x14ac:dyDescent="0.2">
      <c r="F169" s="23"/>
      <c r="G169" s="3"/>
      <c r="J169" s="4"/>
    </row>
    <row r="170" spans="4:10" ht="13.5" customHeight="1" x14ac:dyDescent="0.2">
      <c r="F170" s="23"/>
      <c r="G170" s="3"/>
      <c r="J170" s="4"/>
    </row>
    <row r="171" spans="4:10" x14ac:dyDescent="0.2">
      <c r="F171" s="23"/>
      <c r="G171" s="3"/>
      <c r="J171" s="4"/>
    </row>
    <row r="172" spans="4:10" s="20" customFormat="1" ht="18" x14ac:dyDescent="0.25">
      <c r="D172" s="8"/>
      <c r="E172"/>
      <c r="F172" s="23"/>
      <c r="G172" s="3"/>
      <c r="H172"/>
      <c r="I172"/>
      <c r="J172" s="4"/>
    </row>
    <row r="173" spans="4:10" x14ac:dyDescent="0.2">
      <c r="F173" s="23"/>
      <c r="G173" s="3"/>
      <c r="J173" s="4"/>
    </row>
    <row r="174" spans="4:10" ht="54" customHeight="1" x14ac:dyDescent="0.2">
      <c r="F174" s="23"/>
      <c r="G174" s="3"/>
      <c r="J174" s="4"/>
    </row>
    <row r="175" spans="4:10" ht="143.25" customHeight="1" x14ac:dyDescent="0.2">
      <c r="F175" s="23"/>
      <c r="G175" s="3"/>
      <c r="J175" s="4"/>
    </row>
    <row r="176" spans="4:10" x14ac:dyDescent="0.2">
      <c r="F176" s="23"/>
      <c r="G176" s="3"/>
      <c r="J176" s="4"/>
    </row>
    <row r="177" spans="4:10" x14ac:dyDescent="0.2">
      <c r="F177" s="23"/>
      <c r="G177" s="3"/>
      <c r="J177" s="4"/>
    </row>
    <row r="178" spans="4:10" x14ac:dyDescent="0.2">
      <c r="F178" s="23"/>
      <c r="G178" s="3"/>
      <c r="J178" s="4"/>
    </row>
    <row r="179" spans="4:10" ht="209.25" customHeight="1" x14ac:dyDescent="0.2">
      <c r="F179" s="23"/>
      <c r="G179" s="3"/>
      <c r="J179" s="4"/>
    </row>
    <row r="180" spans="4:10" ht="27" customHeight="1" x14ac:dyDescent="0.2">
      <c r="F180" s="23"/>
      <c r="G180" s="3"/>
      <c r="J180" s="4"/>
    </row>
    <row r="181" spans="4:10" ht="29.25" customHeight="1" x14ac:dyDescent="0.2">
      <c r="F181" s="23"/>
      <c r="G181" s="3"/>
      <c r="J181" s="4"/>
    </row>
    <row r="182" spans="4:10" s="1" customFormat="1" x14ac:dyDescent="0.2">
      <c r="D182" s="8"/>
      <c r="E182"/>
      <c r="F182" s="23"/>
      <c r="G182" s="3"/>
      <c r="H182"/>
      <c r="I182"/>
      <c r="J182" s="4"/>
    </row>
    <row r="183" spans="4:10" ht="21.75" customHeight="1" x14ac:dyDescent="0.2">
      <c r="F183" s="23"/>
      <c r="G183" s="3"/>
      <c r="J183" s="4"/>
    </row>
    <row r="184" spans="4:10" x14ac:dyDescent="0.2">
      <c r="F184" s="23"/>
      <c r="G184" s="3"/>
      <c r="J184" s="4"/>
    </row>
    <row r="185" spans="4:10" ht="29.25" customHeight="1" x14ac:dyDescent="0.2"/>
    <row r="186" spans="4:10" ht="35.25" customHeight="1" x14ac:dyDescent="0.2"/>
    <row r="187" spans="4:10" ht="36" customHeight="1" x14ac:dyDescent="0.2"/>
    <row r="189" spans="4:10" ht="32.25" customHeight="1" x14ac:dyDescent="0.2"/>
    <row r="190" spans="4:10" ht="36" customHeight="1" x14ac:dyDescent="0.2"/>
    <row r="191" spans="4:10" ht="36" customHeight="1" x14ac:dyDescent="0.2"/>
    <row r="192" spans="4:10" ht="32.25" customHeight="1" x14ac:dyDescent="0.2"/>
    <row r="193" ht="32.25" customHeight="1" x14ac:dyDescent="0.2"/>
  </sheetData>
  <mergeCells count="11">
    <mergeCell ref="D34:E34"/>
    <mergeCell ref="H114:I114"/>
    <mergeCell ref="H115:I115"/>
    <mergeCell ref="H116:I116"/>
    <mergeCell ref="H117:I117"/>
    <mergeCell ref="D23:E23"/>
    <mergeCell ref="I5:J5"/>
    <mergeCell ref="I6:J6"/>
    <mergeCell ref="I7:J7"/>
    <mergeCell ref="D8:J8"/>
    <mergeCell ref="D9:J9"/>
  </mergeCells>
  <printOptions horizontalCentered="1"/>
  <pageMargins left="0.23622047244094491" right="0.23622047244094491" top="0.31496062992125984" bottom="0.51181102362204722" header="0.27559055118110237" footer="0.51181102362204722"/>
  <pageSetup scale="28" firstPageNumber="0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Machote</vt:lpstr>
      <vt:lpstr>Machote!Área_de_impresión</vt:lpstr>
      <vt:lpstr>Machote!Excel_BuiltIn_Print_Area_1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Indhira Paola Ozuna Peralta</cp:lastModifiedBy>
  <cp:revision>1</cp:revision>
  <cp:lastPrinted>2021-05-11T15:32:07Z</cp:lastPrinted>
  <dcterms:created xsi:type="dcterms:W3CDTF">1996-10-14T23:33:28Z</dcterms:created>
  <dcterms:modified xsi:type="dcterms:W3CDTF">2021-10-29T18:52:57Z</dcterms:modified>
</cp:coreProperties>
</file>